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ОЯ ПАПКА\Разное\Минстрой УР - Запрос - Подключение\"/>
    </mc:Choice>
  </mc:AlternateContent>
  <workbookProtection lockStructure="1"/>
  <bookViews>
    <workbookView xWindow="0" yWindow="6045" windowWidth="19230" windowHeight="6030"/>
  </bookViews>
  <sheets>
    <sheet name="Водоснабжение" sheetId="8" r:id="rId1"/>
    <sheet name="Водоотведение" sheetId="9" r:id="rId2"/>
    <sheet name="Тарифы" sheetId="2" state="hidden" r:id="rId3"/>
  </sheets>
  <calcPr calcId="152511"/>
</workbook>
</file>

<file path=xl/calcChain.xml><?xml version="1.0" encoding="utf-8"?>
<calcChain xmlns="http://schemas.openxmlformats.org/spreadsheetml/2006/main">
  <c r="K74" i="9" l="1"/>
  <c r="K60" i="9"/>
  <c r="K44" i="9"/>
  <c r="K52" i="9"/>
  <c r="K74" i="8"/>
  <c r="K35" i="9"/>
  <c r="K55" i="9"/>
  <c r="K54" i="9"/>
  <c r="K47" i="9"/>
  <c r="K46" i="9"/>
  <c r="K37" i="9"/>
  <c r="K72" i="9" s="1"/>
  <c r="K35" i="8"/>
  <c r="K37" i="8" s="1"/>
  <c r="K72" i="8" s="1"/>
  <c r="K44" i="8"/>
  <c r="K46" i="8" s="1"/>
  <c r="K47" i="8" s="1"/>
  <c r="K60" i="8"/>
  <c r="K62" i="8" s="1"/>
  <c r="K52" i="8"/>
  <c r="K54" i="8" s="1"/>
  <c r="K38" i="9" l="1"/>
  <c r="K62" i="9"/>
  <c r="K65" i="9" s="1"/>
  <c r="K73" i="9" s="1"/>
  <c r="K63" i="8"/>
  <c r="K65" i="8"/>
  <c r="K38" i="8"/>
  <c r="K55" i="8"/>
  <c r="K63" i="9" l="1"/>
  <c r="K66" i="9" s="1"/>
  <c r="K69" i="9" s="1"/>
  <c r="K68" i="9"/>
  <c r="K68" i="8"/>
  <c r="K73" i="8"/>
  <c r="K66" i="8"/>
  <c r="K69" i="8" s="1"/>
</calcChain>
</file>

<file path=xl/sharedStrings.xml><?xml version="1.0" encoding="utf-8"?>
<sst xmlns="http://schemas.openxmlformats.org/spreadsheetml/2006/main" count="278" uniqueCount="96">
  <si>
    <t>МУП "Водоканал" г. Воткинск</t>
  </si>
  <si>
    <t>Подключаемая нагрузка</t>
  </si>
  <si>
    <t>Размер платы за подключение:</t>
  </si>
  <si>
    <t>Параметр расчета</t>
  </si>
  <si>
    <t>Ед. изм.</t>
  </si>
  <si>
    <t>Значение</t>
  </si>
  <si>
    <t xml:space="preserve"> - без НДС</t>
  </si>
  <si>
    <t xml:space="preserve"> - с НДС</t>
  </si>
  <si>
    <t>тыс.руб.</t>
  </si>
  <si>
    <t>Ставка тарифа за подключаемую нагрузку:</t>
  </si>
  <si>
    <t>Размер платы за подключаемую нагрузку:</t>
  </si>
  <si>
    <t>Расчет платы за подключаемую нагрузку:</t>
  </si>
  <si>
    <t>Диаметр трубопровода</t>
  </si>
  <si>
    <t>Протяженность</t>
  </si>
  <si>
    <t>мм</t>
  </si>
  <si>
    <t>км</t>
  </si>
  <si>
    <t>тыс. руб. / км</t>
  </si>
  <si>
    <t>ПП</t>
  </si>
  <si>
    <t>М</t>
  </si>
  <si>
    <t>плата за подключение объекта абонента к централизованной системе водоснабжения и (или) водоотведения, тыс. руб.;</t>
  </si>
  <si>
    <t xml:space="preserve">протяженность водопроводной или канализационной сети от точки подключения объекта заявителя до точки подключения создаваемых организацией водопроводных и (или) канализационных сетей к объектам централизованной системы водоснабжения и (или) водоотведения, км. </t>
  </si>
  <si>
    <t>ставка тарифа за протяженность водопроводной или канализационной сети диаметром d, тыс. руб./км;</t>
  </si>
  <si>
    <t>подключаемая нагрузка (мощность) объекта абонента, куб. м/сут.;</t>
  </si>
  <si>
    <t>ставка тарифа за подключаемую нагрузку водопроводной или канализационной сети, тыс. руб./куб. м в сут.;</t>
  </si>
  <si>
    <t>-</t>
  </si>
  <si>
    <t>A</t>
  </si>
  <si>
    <t xml:space="preserve"> -</t>
  </si>
  <si>
    <t>ячейки обязательные для заполнения</t>
  </si>
  <si>
    <t xml:space="preserve"> - </t>
  </si>
  <si>
    <t>Условные обозначения:</t>
  </si>
  <si>
    <t>Решение органа регулирования об утверждении тарифа:</t>
  </si>
  <si>
    <t>http://rekudm.ru/</t>
  </si>
  <si>
    <t>Срок действия установленного тарифа:</t>
  </si>
  <si>
    <t>Источник официального опубликования решения об установлении тарифа:</t>
  </si>
  <si>
    <t>Формула</t>
  </si>
  <si>
    <t>d</t>
  </si>
  <si>
    <t>Размер платы за протяженность сети:</t>
  </si>
  <si>
    <t>А</t>
  </si>
  <si>
    <t>ячейки промежуточных итогов расчета</t>
  </si>
  <si>
    <t>Размер платы за протяженность участка сети №3:</t>
  </si>
  <si>
    <t>Размер платы за протяженность участка сети №2:</t>
  </si>
  <si>
    <t>Размер платы за протяженность участка сети №1:</t>
  </si>
  <si>
    <t>Ставка тарифа:</t>
  </si>
  <si>
    <t>Расчет размера платы за подключение:</t>
  </si>
  <si>
    <t>Информация об установленных тарифах:</t>
  </si>
  <si>
    <t>Формула расчета:</t>
  </si>
  <si>
    <r>
      <t xml:space="preserve"> к централизованной системе </t>
    </r>
    <r>
      <rPr>
        <b/>
        <u/>
        <sz val="18"/>
        <color theme="1"/>
        <rFont val="Arial"/>
        <family val="2"/>
        <charset val="204"/>
      </rPr>
      <t>водоснабжения</t>
    </r>
  </si>
  <si>
    <t>Форма расчета:</t>
  </si>
  <si>
    <t>Ставка тарифа за подключаемую (технологически присоединяемую) нагрузку водопроводной сети)</t>
  </si>
  <si>
    <r>
      <t>ПП=Т</t>
    </r>
    <r>
      <rPr>
        <b/>
        <vertAlign val="superscript"/>
        <sz val="18"/>
        <color theme="1"/>
        <rFont val="Times New Roman"/>
        <family val="1"/>
        <charset val="204"/>
      </rPr>
      <t>п,м</t>
    </r>
    <r>
      <rPr>
        <b/>
        <sz val="18"/>
        <color theme="1"/>
        <rFont val="Times New Roman"/>
        <family val="1"/>
        <charset val="204"/>
      </rPr>
      <t xml:space="preserve"> ∙ М + ∑ (Т</t>
    </r>
    <r>
      <rPr>
        <b/>
        <vertAlign val="subscript"/>
        <sz val="18"/>
        <color theme="1"/>
        <rFont val="Times New Roman"/>
        <family val="1"/>
        <charset val="204"/>
      </rPr>
      <t>d</t>
    </r>
    <r>
      <rPr>
        <b/>
        <vertAlign val="superscript"/>
        <sz val="18"/>
        <color theme="1"/>
        <rFont val="Times New Roman"/>
        <family val="1"/>
        <charset val="204"/>
      </rPr>
      <t>пр</t>
    </r>
    <r>
      <rPr>
        <b/>
        <sz val="18"/>
        <color theme="1"/>
        <rFont val="Times New Roman"/>
        <family val="1"/>
        <charset val="204"/>
      </rPr>
      <t xml:space="preserve"> ∙ L</t>
    </r>
    <r>
      <rPr>
        <b/>
        <vertAlign val="subscript"/>
        <sz val="18"/>
        <color theme="1"/>
        <rFont val="Times New Roman"/>
        <family val="1"/>
        <charset val="204"/>
      </rPr>
      <t>d</t>
    </r>
    <r>
      <rPr>
        <b/>
        <sz val="18"/>
        <color theme="1"/>
        <rFont val="Times New Roman"/>
        <family val="1"/>
        <charset val="204"/>
      </rPr>
      <t>)</t>
    </r>
    <r>
      <rPr>
        <sz val="16"/>
        <color theme="1"/>
        <rFont val="Times New Roman"/>
        <family val="1"/>
        <charset val="204"/>
      </rPr>
      <t>, где:</t>
    </r>
  </si>
  <si>
    <r>
      <t>Т</t>
    </r>
    <r>
      <rPr>
        <b/>
        <vertAlign val="superscript"/>
        <sz val="11"/>
        <color theme="1"/>
        <rFont val="Times New Roman"/>
        <family val="1"/>
        <charset val="204"/>
      </rPr>
      <t>п,м</t>
    </r>
  </si>
  <si>
    <r>
      <t>Т</t>
    </r>
    <r>
      <rPr>
        <b/>
        <vertAlign val="subscript"/>
        <sz val="11"/>
        <color theme="1"/>
        <rFont val="Times New Roman"/>
        <family val="1"/>
        <charset val="204"/>
      </rPr>
      <t>d</t>
    </r>
    <r>
      <rPr>
        <b/>
        <vertAlign val="superscript"/>
        <sz val="11"/>
        <color theme="1"/>
        <rFont val="Times New Roman"/>
        <family val="1"/>
        <charset val="204"/>
      </rPr>
      <t>пр</t>
    </r>
  </si>
  <si>
    <r>
      <t>L</t>
    </r>
    <r>
      <rPr>
        <b/>
        <vertAlign val="subscript"/>
        <sz val="11"/>
        <color theme="1"/>
        <rFont val="Times New Roman"/>
        <family val="1"/>
        <charset val="204"/>
      </rPr>
      <t>d</t>
    </r>
  </si>
  <si>
    <r>
      <t>Т</t>
    </r>
    <r>
      <rPr>
        <vertAlign val="superscript"/>
        <sz val="11"/>
        <color theme="1"/>
        <rFont val="Arial"/>
        <family val="2"/>
        <charset val="204"/>
      </rPr>
      <t>п,м</t>
    </r>
  </si>
  <si>
    <r>
      <t>Т</t>
    </r>
    <r>
      <rPr>
        <vertAlign val="superscript"/>
        <sz val="11"/>
        <color theme="1"/>
        <rFont val="Arial"/>
        <family val="2"/>
        <charset val="204"/>
      </rPr>
      <t>п,м</t>
    </r>
    <r>
      <rPr>
        <sz val="11"/>
        <color theme="1"/>
        <rFont val="Arial"/>
        <family val="2"/>
        <charset val="204"/>
      </rPr>
      <t xml:space="preserve"> ∙ М</t>
    </r>
  </si>
  <si>
    <t>Ставка тарифа за протяженнность водопроводной сети,  в расчете на 1 км, выполненой из полиэтиленовых труб, диаметром</t>
  </si>
  <si>
    <t>40 мм и менее</t>
  </si>
  <si>
    <t>Расчет платы за протяженность сети, выполненной из полиэтиленовых труб:</t>
  </si>
  <si>
    <t>ячейки итога расчета</t>
  </si>
  <si>
    <t>ячейки с выбором значений из списка</t>
  </si>
  <si>
    <r>
      <t>Т</t>
    </r>
    <r>
      <rPr>
        <vertAlign val="subscript"/>
        <sz val="11"/>
        <color theme="1"/>
        <rFont val="Arial"/>
        <family val="2"/>
        <charset val="204"/>
      </rPr>
      <t>d</t>
    </r>
    <r>
      <rPr>
        <vertAlign val="superscript"/>
        <sz val="11"/>
        <color theme="1"/>
        <rFont val="Arial"/>
        <family val="2"/>
        <charset val="204"/>
      </rPr>
      <t>пр</t>
    </r>
    <r>
      <rPr>
        <sz val="11"/>
        <color theme="1"/>
        <rFont val="Arial"/>
        <family val="2"/>
        <charset val="204"/>
      </rPr>
      <t xml:space="preserve"> ∙ L</t>
    </r>
    <r>
      <rPr>
        <vertAlign val="subscript"/>
        <sz val="11"/>
        <color theme="1"/>
        <rFont val="Arial"/>
        <family val="2"/>
        <charset val="204"/>
      </rPr>
      <t>d</t>
    </r>
  </si>
  <si>
    <r>
      <t>L</t>
    </r>
    <r>
      <rPr>
        <vertAlign val="subscript"/>
        <sz val="10"/>
        <color theme="1"/>
        <rFont val="Arial"/>
        <family val="2"/>
        <charset val="204"/>
      </rPr>
      <t>d</t>
    </r>
  </si>
  <si>
    <r>
      <t>∑ (Т</t>
    </r>
    <r>
      <rPr>
        <vertAlign val="subscript"/>
        <sz val="11"/>
        <color theme="1"/>
        <rFont val="Arial"/>
        <family val="2"/>
        <charset val="204"/>
      </rPr>
      <t>d</t>
    </r>
    <r>
      <rPr>
        <vertAlign val="superscript"/>
        <sz val="11"/>
        <color theme="1"/>
        <rFont val="Arial"/>
        <family val="2"/>
        <charset val="204"/>
      </rPr>
      <t>пр</t>
    </r>
    <r>
      <rPr>
        <sz val="11"/>
        <color theme="1"/>
        <rFont val="Arial"/>
        <family val="2"/>
        <charset val="204"/>
      </rPr>
      <t xml:space="preserve"> ∙ L</t>
    </r>
    <r>
      <rPr>
        <vertAlign val="subscript"/>
        <sz val="11"/>
        <color theme="1"/>
        <rFont val="Arial"/>
        <family val="2"/>
        <charset val="204"/>
      </rPr>
      <t>d</t>
    </r>
    <r>
      <rPr>
        <sz val="11"/>
        <color theme="1"/>
        <rFont val="Arial"/>
        <family val="2"/>
        <charset val="204"/>
      </rPr>
      <t>):</t>
    </r>
  </si>
  <si>
    <r>
      <t>ПП = Т</t>
    </r>
    <r>
      <rPr>
        <vertAlign val="superscript"/>
        <sz val="10"/>
        <color theme="1"/>
        <rFont val="Arial"/>
        <family val="2"/>
        <charset val="204"/>
      </rPr>
      <t>п,м</t>
    </r>
    <r>
      <rPr>
        <sz val="10"/>
        <color theme="1"/>
        <rFont val="Arial"/>
        <family val="2"/>
        <charset val="204"/>
      </rPr>
      <t xml:space="preserve"> ∙ М + 
∑ (Т</t>
    </r>
    <r>
      <rPr>
        <vertAlign val="subscript"/>
        <sz val="10"/>
        <color theme="1"/>
        <rFont val="Arial"/>
        <family val="2"/>
        <charset val="204"/>
      </rPr>
      <t>d</t>
    </r>
    <r>
      <rPr>
        <vertAlign val="superscript"/>
        <sz val="10"/>
        <color theme="1"/>
        <rFont val="Arial"/>
        <family val="2"/>
        <charset val="204"/>
      </rPr>
      <t>пр</t>
    </r>
    <r>
      <rPr>
        <sz val="10"/>
        <color theme="1"/>
        <rFont val="Arial"/>
        <family val="2"/>
        <charset val="204"/>
      </rPr>
      <t xml:space="preserve"> ∙ L</t>
    </r>
    <r>
      <rPr>
        <vertAlign val="subscript"/>
        <sz val="10"/>
        <color theme="1"/>
        <rFont val="Arial"/>
        <family val="2"/>
        <charset val="204"/>
      </rPr>
      <t>d</t>
    </r>
    <r>
      <rPr>
        <sz val="10"/>
        <color theme="1"/>
        <rFont val="Arial"/>
        <family val="2"/>
        <charset val="204"/>
      </rPr>
      <t>)</t>
    </r>
  </si>
  <si>
    <r>
      <t>Т</t>
    </r>
    <r>
      <rPr>
        <vertAlign val="subscript"/>
        <sz val="10"/>
        <color theme="1"/>
        <rFont val="Arial"/>
        <family val="2"/>
        <charset val="204"/>
      </rPr>
      <t>d</t>
    </r>
    <r>
      <rPr>
        <vertAlign val="superscript"/>
        <sz val="10"/>
        <color theme="1"/>
        <rFont val="Arial"/>
        <family val="2"/>
        <charset val="204"/>
      </rPr>
      <t>пр</t>
    </r>
  </si>
  <si>
    <t>Участок сети №1:</t>
  </si>
  <si>
    <t>Участок сети №2:</t>
  </si>
  <si>
    <t>Участок сети №3:</t>
  </si>
  <si>
    <t>тыс. руб. / куб. м в сут.</t>
  </si>
  <si>
    <t>от 40 до 70 (включ.)</t>
  </si>
  <si>
    <t>от 70 до 100 (включ.)</t>
  </si>
  <si>
    <t>от 150 до 200 (включ.)</t>
  </si>
  <si>
    <t>Ставки, без НДС</t>
  </si>
  <si>
    <t>Тарифы на подключение (технологическое присоединение)</t>
  </si>
  <si>
    <t>Водоснабжение</t>
  </si>
  <si>
    <t>тыс. руб. / куб.м в сут.</t>
  </si>
  <si>
    <t>тыс. руб. /км</t>
  </si>
  <si>
    <t>Ставка тарифа за подключаемую (технологически присоединяемую) нагрузку канализационной сети)</t>
  </si>
  <si>
    <t>Ставка тарифа за протяженнность канализационной  сети,  в расчете на 1 км, выполненой из полиэтиленовых труб, диаметром</t>
  </si>
  <si>
    <t>Водоотведение</t>
  </si>
  <si>
    <t>от 100 до 150 (включ.)</t>
  </si>
  <si>
    <t>Наименование</t>
  </si>
  <si>
    <t>РАСЧЕТ</t>
  </si>
  <si>
    <t>размера платы за подключение (технологическое присоединение)</t>
  </si>
  <si>
    <t>куб. м в сут.</t>
  </si>
  <si>
    <t>тыс. руб.</t>
  </si>
  <si>
    <t>Проверка расчета:</t>
  </si>
  <si>
    <t>Указать подключаемую нагрузку</t>
  </si>
  <si>
    <t>Указать протяженность сети</t>
  </si>
  <si>
    <r>
      <t xml:space="preserve"> к централизованной системе </t>
    </r>
    <r>
      <rPr>
        <b/>
        <u/>
        <sz val="18"/>
        <color theme="1"/>
        <rFont val="Arial"/>
        <family val="2"/>
        <charset val="204"/>
      </rPr>
      <t>водоотведения</t>
    </r>
  </si>
  <si>
    <t>с 1 января по 31 декабря 2019 года</t>
  </si>
  <si>
    <r>
      <t xml:space="preserve">для договоров заключенных в период </t>
    </r>
    <r>
      <rPr>
        <b/>
        <sz val="11"/>
        <color theme="1"/>
        <rFont val="Arial"/>
        <family val="2"/>
        <charset val="204"/>
      </rPr>
      <t>с 1 января по 31 декабря 2019 года</t>
    </r>
  </si>
  <si>
    <r>
      <t xml:space="preserve">применяется в отношении заявителей, величина подключаемой (присоединяемой) нагрузки объектов которых
 </t>
    </r>
    <r>
      <rPr>
        <b/>
        <sz val="11"/>
        <color theme="1"/>
        <rFont val="Arial"/>
        <family val="2"/>
        <charset val="204"/>
      </rPr>
      <t>не превышает 250 куб. метров в сутки</t>
    </r>
    <r>
      <rPr>
        <sz val="11"/>
        <color theme="1"/>
        <rFont val="Arial"/>
        <family val="2"/>
        <charset val="204"/>
      </rPr>
      <t xml:space="preserve"> и осуществляется с использованием создаваемых 
сетей водоснабжения </t>
    </r>
    <r>
      <rPr>
        <b/>
        <sz val="11"/>
        <color theme="1"/>
        <rFont val="Arial"/>
        <family val="2"/>
        <charset val="204"/>
      </rPr>
      <t>с наружным диаметром, не превышающим 200 мм</t>
    </r>
    <r>
      <rPr>
        <sz val="11"/>
        <color theme="1"/>
        <rFont val="Arial"/>
        <family val="2"/>
        <charset val="204"/>
      </rPr>
      <t xml:space="preserve"> </t>
    </r>
  </si>
  <si>
    <t>Приказ Министерства строительства, жилищно-коммунального хозяйства и энергетики Удмуртской Республики № 19/135 от 4 декабря 2018 года "Об установлении тарифа на подключение (технологическое присоединение) к централизованной системе холодного водоснабжения МУП "Водоканал" (ИНН 1828000481)</t>
  </si>
  <si>
    <t>Подключаемая нагрузка не превышает 250 куб. м в сутки</t>
  </si>
  <si>
    <t>Приказ Министерства строительства, жилищно-коммунального хозяйства и энергетики Удмуртской Республики № 19/136 от 4 декабря 2018 года "Об установлении тарифа на подключение (технологическое присоединение) к централизованной системе холодного водоснабжения МУП "Водоканал" (ИНН 1828000481)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</si>
</sst>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11"/>
      <name val="Tahoma"/>
      <family val="2"/>
      <charset val="204"/>
    </font>
    <font>
      <sz val="9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u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vertAlign val="subscript"/>
      <sz val="18"/>
      <color theme="1"/>
      <name val="Times New Roman"/>
      <family val="1"/>
      <charset val="204"/>
    </font>
    <font>
      <b/>
      <vertAlign val="superscript"/>
      <sz val="18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vertAlign val="subscript"/>
      <sz val="11"/>
      <color theme="1"/>
      <name val="Times New Roman"/>
      <family val="1"/>
      <charset val="204"/>
    </font>
    <font>
      <vertAlign val="superscript"/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vertAlign val="subscript"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F9F"/>
        <bgColor indexed="64"/>
      </patternFill>
    </fill>
  </fills>
  <borders count="5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3" borderId="0" applyNumberFormat="0" applyBorder="0" applyAlignment="0">
      <alignment horizontal="left" vertical="center"/>
    </xf>
    <xf numFmtId="49" fontId="5" fillId="3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Alignment="1">
      <alignment vertical="top" wrapText="1"/>
    </xf>
    <xf numFmtId="0" fontId="15" fillId="0" borderId="4" xfId="0" applyFont="1" applyBorder="1"/>
    <xf numFmtId="0" fontId="0" fillId="0" borderId="4" xfId="0" applyBorder="1" applyAlignment="1">
      <alignment vertical="top" wrapText="1"/>
    </xf>
    <xf numFmtId="0" fontId="15" fillId="0" borderId="0" xfId="0" applyFont="1" applyBorder="1"/>
    <xf numFmtId="0" fontId="0" fillId="0" borderId="0" xfId="0" applyBorder="1" applyAlignment="1">
      <alignment vertical="top" wrapText="1"/>
    </xf>
    <xf numFmtId="0" fontId="0" fillId="0" borderId="20" xfId="0" applyBorder="1" applyAlignment="1">
      <alignment horizontal="left" vertical="top" wrapText="1" indent="6"/>
    </xf>
    <xf numFmtId="0" fontId="0" fillId="0" borderId="20" xfId="0" applyBorder="1" applyAlignment="1">
      <alignment horizontal="left" vertical="top" wrapText="1" indent="10"/>
    </xf>
    <xf numFmtId="0" fontId="0" fillId="0" borderId="22" xfId="0" applyBorder="1" applyAlignment="1">
      <alignment horizontal="left" vertical="top" wrapText="1" indent="10"/>
    </xf>
    <xf numFmtId="0" fontId="1" fillId="0" borderId="43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" fillId="0" borderId="31" xfId="0" applyFont="1" applyBorder="1" applyAlignment="1">
      <alignment vertical="top" wrapText="1"/>
    </xf>
    <xf numFmtId="0" fontId="0" fillId="0" borderId="32" xfId="0" applyBorder="1" applyAlignment="1">
      <alignment horizontal="center" vertical="top" wrapText="1"/>
    </xf>
    <xf numFmtId="4" fontId="0" fillId="0" borderId="33" xfId="0" applyNumberFormat="1" applyBorder="1" applyAlignment="1">
      <alignment vertical="top" wrapText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15" fillId="0" borderId="4" xfId="0" applyFont="1" applyBorder="1" applyProtection="1">
      <protection hidden="1"/>
    </xf>
    <xf numFmtId="164" fontId="9" fillId="0" borderId="4" xfId="0" applyNumberFormat="1" applyFont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164" fontId="9" fillId="0" borderId="0" xfId="0" applyNumberFormat="1" applyFont="1" applyAlignment="1" applyProtection="1">
      <alignment horizontal="right"/>
      <protection hidden="1"/>
    </xf>
    <xf numFmtId="0" fontId="8" fillId="0" borderId="0" xfId="3" applyFont="1" applyAlignment="1" applyProtection="1">
      <protection hidden="1"/>
    </xf>
    <xf numFmtId="0" fontId="9" fillId="0" borderId="4" xfId="0" applyFont="1" applyBorder="1" applyProtection="1">
      <protection hidden="1"/>
    </xf>
    <xf numFmtId="0" fontId="13" fillId="0" borderId="0" xfId="0" applyFont="1" applyAlignment="1" applyProtection="1">
      <alignment vertical="top" wrapText="1"/>
      <protection hidden="1"/>
    </xf>
    <xf numFmtId="164" fontId="13" fillId="0" borderId="0" xfId="0" applyNumberFormat="1" applyFont="1" applyAlignment="1" applyProtection="1">
      <alignment horizontal="right" vertical="top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13" fillId="0" borderId="0" xfId="0" applyFont="1" applyAlignment="1" applyProtection="1">
      <alignment horizontal="center" vertical="top"/>
      <protection hidden="1"/>
    </xf>
    <xf numFmtId="49" fontId="14" fillId="4" borderId="1" xfId="1" applyNumberFormat="1" applyFont="1" applyFill="1" applyBorder="1" applyAlignment="1" applyProtection="1">
      <alignment horizontal="center" vertical="center" wrapText="1"/>
      <protection hidden="1"/>
    </xf>
    <xf numFmtId="49" fontId="14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14" fillId="5" borderId="1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 applyProtection="1">
      <alignment horizontal="center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6" fillId="0" borderId="3" xfId="0" applyFont="1" applyFill="1" applyBorder="1" applyAlignment="1" applyProtection="1">
      <alignment horizontal="center"/>
      <protection hidden="1"/>
    </xf>
    <xf numFmtId="0" fontId="16" fillId="0" borderId="46" xfId="0" applyFont="1" applyFill="1" applyBorder="1" applyAlignment="1" applyProtection="1">
      <alignment horizontal="center"/>
      <protection hidden="1"/>
    </xf>
    <xf numFmtId="0" fontId="16" fillId="0" borderId="47" xfId="0" applyFont="1" applyFill="1" applyBorder="1" applyAlignment="1" applyProtection="1">
      <alignment horizontal="center"/>
      <protection hidden="1"/>
    </xf>
    <xf numFmtId="164" fontId="16" fillId="0" borderId="48" xfId="0" applyNumberFormat="1" applyFont="1" applyFill="1" applyBorder="1" applyAlignment="1" applyProtection="1">
      <alignment horizontal="center"/>
      <protection hidden="1"/>
    </xf>
    <xf numFmtId="0" fontId="13" fillId="0" borderId="49" xfId="0" applyFont="1" applyFill="1" applyBorder="1" applyAlignment="1" applyProtection="1">
      <protection hidden="1"/>
    </xf>
    <xf numFmtId="0" fontId="13" fillId="0" borderId="30" xfId="0" applyFont="1" applyFill="1" applyBorder="1" applyAlignment="1" applyProtection="1">
      <protection hidden="1"/>
    </xf>
    <xf numFmtId="0" fontId="13" fillId="0" borderId="34" xfId="0" applyFont="1" applyFill="1" applyBorder="1" applyAlignment="1" applyProtection="1">
      <protection hidden="1"/>
    </xf>
    <xf numFmtId="0" fontId="13" fillId="0" borderId="32" xfId="0" applyFont="1" applyFill="1" applyBorder="1" applyAlignment="1" applyProtection="1">
      <protection hidden="1"/>
    </xf>
    <xf numFmtId="0" fontId="11" fillId="0" borderId="32" xfId="0" applyFont="1" applyFill="1" applyBorder="1" applyAlignment="1" applyProtection="1">
      <protection hidden="1"/>
    </xf>
    <xf numFmtId="164" fontId="13" fillId="0" borderId="39" xfId="0" applyNumberFormat="1" applyFont="1" applyFill="1" applyBorder="1" applyAlignment="1" applyProtection="1">
      <alignment horizontal="right"/>
      <protection hidden="1"/>
    </xf>
    <xf numFmtId="0" fontId="9" fillId="0" borderId="6" xfId="0" applyFont="1" applyBorder="1" applyAlignment="1" applyProtection="1">
      <alignment horizontal="left" indent="7"/>
      <protection hidden="1"/>
    </xf>
    <xf numFmtId="0" fontId="9" fillId="0" borderId="5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0" fontId="9" fillId="0" borderId="13" xfId="0" applyFont="1" applyBorder="1" applyAlignment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left" indent="2"/>
      <protection hidden="1"/>
    </xf>
    <xf numFmtId="0" fontId="9" fillId="0" borderId="12" xfId="0" applyFont="1" applyBorder="1" applyAlignment="1" applyProtection="1">
      <alignment horizontal="left" indent="2"/>
      <protection hidden="1"/>
    </xf>
    <xf numFmtId="0" fontId="9" fillId="0" borderId="13" xfId="0" applyFont="1" applyBorder="1" applyAlignment="1" applyProtection="1">
      <alignment horizontal="left" indent="2"/>
      <protection hidden="1"/>
    </xf>
    <xf numFmtId="0" fontId="9" fillId="0" borderId="14" xfId="0" applyFont="1" applyBorder="1" applyAlignment="1" applyProtection="1">
      <alignment horizontal="left" indent="2"/>
      <protection hidden="1"/>
    </xf>
    <xf numFmtId="0" fontId="9" fillId="0" borderId="5" xfId="0" applyFont="1" applyBorder="1" applyProtection="1">
      <protection hidden="1"/>
    </xf>
    <xf numFmtId="164" fontId="9" fillId="0" borderId="7" xfId="0" applyNumberFormat="1" applyFont="1" applyBorder="1" applyAlignment="1" applyProtection="1">
      <alignment horizontal="right"/>
      <protection hidden="1"/>
    </xf>
    <xf numFmtId="0" fontId="9" fillId="0" borderId="6" xfId="0" applyFont="1" applyBorder="1" applyAlignment="1" applyProtection="1">
      <alignment horizontal="left" indent="12"/>
      <protection hidden="1"/>
    </xf>
    <xf numFmtId="0" fontId="9" fillId="0" borderId="5" xfId="0" applyFont="1" applyBorder="1" applyAlignment="1" applyProtection="1">
      <alignment horizontal="left" indent="4"/>
      <protection hidden="1"/>
    </xf>
    <xf numFmtId="0" fontId="9" fillId="0" borderId="12" xfId="0" applyFont="1" applyBorder="1" applyAlignment="1" applyProtection="1">
      <alignment horizontal="left" indent="4"/>
      <protection hidden="1"/>
    </xf>
    <xf numFmtId="0" fontId="9" fillId="0" borderId="13" xfId="0" applyFont="1" applyBorder="1" applyAlignment="1" applyProtection="1">
      <alignment horizontal="left" indent="4"/>
      <protection hidden="1"/>
    </xf>
    <xf numFmtId="0" fontId="9" fillId="0" borderId="14" xfId="0" applyFont="1" applyBorder="1" applyAlignment="1" applyProtection="1">
      <alignment horizontal="left" indent="4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Protection="1">
      <protection hidden="1"/>
    </xf>
    <xf numFmtId="164" fontId="9" fillId="0" borderId="19" xfId="0" applyNumberFormat="1" applyFont="1" applyBorder="1" applyAlignment="1" applyProtection="1">
      <alignment horizontal="right"/>
      <protection hidden="1"/>
    </xf>
    <xf numFmtId="165" fontId="9" fillId="2" borderId="7" xfId="0" applyNumberFormat="1" applyFont="1" applyFill="1" applyBorder="1" applyAlignment="1" applyProtection="1">
      <alignment horizontal="right"/>
      <protection hidden="1"/>
    </xf>
    <xf numFmtId="0" fontId="9" fillId="0" borderId="36" xfId="0" applyFont="1" applyBorder="1" applyAlignment="1" applyProtection="1">
      <alignment horizontal="left" indent="12"/>
      <protection hidden="1"/>
    </xf>
    <xf numFmtId="0" fontId="9" fillId="0" borderId="26" xfId="0" applyFont="1" applyBorder="1" applyAlignment="1" applyProtection="1">
      <alignment horizontal="left" indent="4"/>
      <protection hidden="1"/>
    </xf>
    <xf numFmtId="0" fontId="9" fillId="0" borderId="27" xfId="0" applyFont="1" applyBorder="1" applyAlignment="1" applyProtection="1">
      <alignment horizontal="left" indent="4"/>
      <protection hidden="1"/>
    </xf>
    <xf numFmtId="0" fontId="9" fillId="0" borderId="28" xfId="0" applyFont="1" applyBorder="1" applyAlignment="1" applyProtection="1">
      <alignment horizontal="left" indent="4"/>
      <protection hidden="1"/>
    </xf>
    <xf numFmtId="0" fontId="9" fillId="0" borderId="29" xfId="0" applyFont="1" applyBorder="1" applyAlignment="1" applyProtection="1">
      <alignment horizontal="left" indent="4"/>
      <protection hidden="1"/>
    </xf>
    <xf numFmtId="165" fontId="9" fillId="2" borderId="37" xfId="0" applyNumberFormat="1" applyFont="1" applyFill="1" applyBorder="1" applyAlignment="1" applyProtection="1">
      <alignment horizontal="right"/>
      <protection hidden="1"/>
    </xf>
    <xf numFmtId="0" fontId="13" fillId="0" borderId="38" xfId="0" applyFont="1" applyFill="1" applyBorder="1" applyAlignment="1" applyProtection="1">
      <protection hidden="1"/>
    </xf>
    <xf numFmtId="0" fontId="13" fillId="0" borderId="40" xfId="0" applyFont="1" applyFill="1" applyBorder="1" applyAlignment="1" applyProtection="1">
      <alignment horizontal="left" indent="4"/>
      <protection hidden="1"/>
    </xf>
    <xf numFmtId="0" fontId="13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4" fontId="13" fillId="0" borderId="19" xfId="0" applyNumberFormat="1" applyFont="1" applyFill="1" applyBorder="1" applyAlignment="1" applyProtection="1">
      <alignment horizontal="right"/>
      <protection hidden="1"/>
    </xf>
    <xf numFmtId="0" fontId="28" fillId="0" borderId="5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28" fillId="0" borderId="5" xfId="0" applyFont="1" applyBorder="1" applyAlignment="1" applyProtection="1">
      <alignment horizontal="center" vertical="center"/>
      <protection hidden="1"/>
    </xf>
    <xf numFmtId="4" fontId="9" fillId="0" borderId="7" xfId="0" applyNumberFormat="1" applyFont="1" applyBorder="1" applyAlignment="1" applyProtection="1">
      <alignment horizontal="right"/>
      <protection hidden="1"/>
    </xf>
    <xf numFmtId="165" fontId="9" fillId="0" borderId="7" xfId="0" applyNumberFormat="1" applyFont="1" applyBorder="1" applyAlignment="1" applyProtection="1">
      <alignment horizontal="right"/>
      <protection hidden="1"/>
    </xf>
    <xf numFmtId="0" fontId="13" fillId="0" borderId="35" xfId="0" applyFont="1" applyFill="1" applyBorder="1" applyAlignment="1" applyProtection="1">
      <protection hidden="1"/>
    </xf>
    <xf numFmtId="0" fontId="13" fillId="0" borderId="11" xfId="0" applyFont="1" applyFill="1" applyBorder="1" applyAlignment="1" applyProtection="1">
      <protection hidden="1"/>
    </xf>
    <xf numFmtId="0" fontId="11" fillId="0" borderId="11" xfId="0" applyFont="1" applyFill="1" applyBorder="1" applyAlignment="1" applyProtection="1">
      <protection hidden="1"/>
    </xf>
    <xf numFmtId="164" fontId="13" fillId="0" borderId="18" xfId="0" applyNumberFormat="1" applyFont="1" applyFill="1" applyBorder="1" applyAlignment="1" applyProtection="1">
      <alignment horizontal="right"/>
      <protection hidden="1"/>
    </xf>
    <xf numFmtId="165" fontId="26" fillId="6" borderId="7" xfId="1" applyNumberFormat="1" applyFont="1" applyFill="1" applyBorder="1" applyAlignment="1" applyProtection="1">
      <alignment horizontal="right" vertical="center" wrapText="1"/>
      <protection hidden="1"/>
    </xf>
    <xf numFmtId="0" fontId="9" fillId="0" borderId="8" xfId="0" applyFont="1" applyBorder="1" applyAlignment="1" applyProtection="1">
      <alignment horizontal="left" indent="12"/>
      <protection hidden="1"/>
    </xf>
    <xf numFmtId="0" fontId="9" fillId="0" borderId="9" xfId="0" applyFont="1" applyBorder="1" applyAlignment="1" applyProtection="1">
      <alignment horizontal="left" indent="4"/>
      <protection hidden="1"/>
    </xf>
    <xf numFmtId="0" fontId="9" fillId="0" borderId="15" xfId="0" applyFont="1" applyBorder="1" applyAlignment="1" applyProtection="1">
      <alignment horizontal="left" indent="4"/>
      <protection hidden="1"/>
    </xf>
    <xf numFmtId="0" fontId="9" fillId="0" borderId="16" xfId="0" applyFont="1" applyBorder="1" applyAlignment="1" applyProtection="1">
      <alignment horizontal="left" indent="4"/>
      <protection hidden="1"/>
    </xf>
    <xf numFmtId="0" fontId="9" fillId="0" borderId="17" xfId="0" applyFont="1" applyBorder="1" applyAlignment="1" applyProtection="1">
      <alignment horizontal="left" indent="4"/>
      <protection hidden="1"/>
    </xf>
    <xf numFmtId="165" fontId="26" fillId="6" borderId="10" xfId="1" applyNumberFormat="1" applyFont="1" applyFill="1" applyBorder="1" applyAlignment="1" applyProtection="1">
      <alignment horizontal="right" vertical="center" wrapText="1"/>
      <protection hidden="1"/>
    </xf>
    <xf numFmtId="164" fontId="25" fillId="4" borderId="7" xfId="1" applyNumberFormat="1" applyFont="1" applyFill="1" applyBorder="1" applyAlignment="1" applyProtection="1">
      <alignment horizontal="right" vertical="center" wrapText="1"/>
      <protection locked="0" hidden="1"/>
    </xf>
    <xf numFmtId="164" fontId="25" fillId="5" borderId="7" xfId="1" applyNumberFormat="1" applyFont="1" applyFill="1" applyBorder="1" applyAlignment="1" applyProtection="1">
      <alignment horizontal="right" vertical="center" wrapText="1"/>
      <protection locked="0" hidden="1"/>
    </xf>
    <xf numFmtId="166" fontId="25" fillId="4" borderId="7" xfId="1" applyNumberFormat="1" applyFont="1" applyFill="1" applyBorder="1" applyAlignment="1" applyProtection="1">
      <alignment horizontal="right" vertical="center" wrapText="1"/>
      <protection locked="0"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41" xfId="0" applyFont="1" applyBorder="1" applyAlignment="1" applyProtection="1">
      <alignment horizontal="center" vertical="center"/>
      <protection hidden="1"/>
    </xf>
    <xf numFmtId="0" fontId="28" fillId="0" borderId="5" xfId="0" applyFont="1" applyBorder="1" applyAlignment="1" applyProtection="1">
      <alignment horizontal="center" vertical="center" wrapText="1"/>
      <protection hidden="1"/>
    </xf>
    <xf numFmtId="0" fontId="28" fillId="0" borderId="9" xfId="0" applyFont="1" applyBorder="1" applyAlignment="1" applyProtection="1">
      <alignment horizontal="center" vertical="center"/>
      <protection hidden="1"/>
    </xf>
    <xf numFmtId="0" fontId="9" fillId="0" borderId="42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9" fillId="0" borderId="50" xfId="0" applyFont="1" applyBorder="1" applyProtection="1">
      <protection hidden="1"/>
    </xf>
    <xf numFmtId="0" fontId="9" fillId="0" borderId="51" xfId="0" applyFont="1" applyBorder="1" applyProtection="1">
      <protection hidden="1"/>
    </xf>
    <xf numFmtId="0" fontId="9" fillId="0" borderId="52" xfId="0" applyFont="1" applyBorder="1" applyAlignment="1" applyProtection="1">
      <alignment horizontal="center"/>
      <protection hidden="1"/>
    </xf>
    <xf numFmtId="0" fontId="9" fillId="0" borderId="53" xfId="0" applyFont="1" applyBorder="1" applyProtection="1">
      <protection hidden="1"/>
    </xf>
    <xf numFmtId="0" fontId="9" fillId="0" borderId="54" xfId="0" applyFont="1" applyBorder="1" applyProtection="1">
      <protection hidden="1"/>
    </xf>
    <xf numFmtId="0" fontId="9" fillId="0" borderId="55" xfId="0" applyFont="1" applyBorder="1" applyAlignment="1" applyProtection="1">
      <alignment horizontal="center"/>
      <protection hidden="1"/>
    </xf>
    <xf numFmtId="0" fontId="9" fillId="0" borderId="56" xfId="0" applyFont="1" applyBorder="1" applyProtection="1">
      <protection hidden="1"/>
    </xf>
    <xf numFmtId="0" fontId="9" fillId="0" borderId="57" xfId="0" applyFont="1" applyBorder="1" applyProtection="1">
      <protection hidden="1"/>
    </xf>
    <xf numFmtId="0" fontId="9" fillId="0" borderId="58" xfId="0" applyFont="1" applyBorder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1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15" fillId="0" borderId="4" xfId="0" applyFont="1" applyFill="1" applyBorder="1" applyProtection="1">
      <protection hidden="1"/>
    </xf>
    <xf numFmtId="0" fontId="12" fillId="0" borderId="4" xfId="0" applyFont="1" applyFill="1" applyBorder="1" applyProtection="1">
      <protection hidden="1"/>
    </xf>
    <xf numFmtId="164" fontId="9" fillId="0" borderId="4" xfId="0" applyNumberFormat="1" applyFont="1" applyFill="1" applyBorder="1" applyAlignment="1" applyProtection="1">
      <alignment horizontal="right"/>
      <protection hidden="1"/>
    </xf>
    <xf numFmtId="0" fontId="12" fillId="0" borderId="0" xfId="0" applyFont="1" applyFill="1" applyProtection="1">
      <protection hidden="1"/>
    </xf>
    <xf numFmtId="0" fontId="13" fillId="0" borderId="0" xfId="0" applyFont="1" applyFill="1" applyProtection="1">
      <protection hidden="1"/>
    </xf>
    <xf numFmtId="164" fontId="9" fillId="0" borderId="0" xfId="0" applyNumberFormat="1" applyFont="1" applyFill="1" applyAlignment="1" applyProtection="1">
      <alignment horizontal="right"/>
      <protection hidden="1"/>
    </xf>
    <xf numFmtId="0" fontId="9" fillId="0" borderId="0" xfId="0" applyFont="1" applyFill="1" applyAlignment="1" applyProtection="1">
      <alignment horizontal="left" vertical="top" wrapText="1"/>
      <protection hidden="1"/>
    </xf>
    <xf numFmtId="0" fontId="9" fillId="0" borderId="0" xfId="0" applyFont="1" applyFill="1" applyAlignment="1" applyProtection="1">
      <alignment vertical="top" wrapText="1"/>
      <protection hidden="1"/>
    </xf>
    <xf numFmtId="0" fontId="9" fillId="0" borderId="0" xfId="0" applyFont="1" applyFill="1" applyAlignment="1" applyProtection="1">
      <protection hidden="1"/>
    </xf>
    <xf numFmtId="0" fontId="8" fillId="0" borderId="0" xfId="3" applyFont="1" applyFill="1" applyAlignment="1" applyProtection="1"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4" fontId="0" fillId="0" borderId="21" xfId="0" applyNumberFormat="1" applyFill="1" applyBorder="1" applyAlignment="1">
      <alignment vertical="top" wrapText="1"/>
    </xf>
    <xf numFmtId="4" fontId="0" fillId="0" borderId="24" xfId="0" applyNumberFormat="1" applyFill="1" applyBorder="1" applyAlignment="1">
      <alignment vertical="top" wrapText="1"/>
    </xf>
    <xf numFmtId="4" fontId="0" fillId="0" borderId="33" xfId="0" applyNumberFormat="1" applyFill="1" applyBorder="1" applyAlignment="1">
      <alignment vertical="top" wrapText="1"/>
    </xf>
    <xf numFmtId="0" fontId="0" fillId="0" borderId="0" xfId="0" applyFill="1" applyAlignment="1">
      <alignment vertical="top" wrapText="1"/>
    </xf>
  </cellXfs>
  <cellStyles count="4">
    <cellStyle name="Гиперссылка" xfId="3" builtinId="8"/>
    <cellStyle name="Обычный" xfId="0" builtinId="0"/>
    <cellStyle name="Обычный 2 2" xfId="1"/>
    <cellStyle name="Обычный 3 3" xfId="2"/>
  </cellStyles>
  <dxfs count="14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kudm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rekudm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74"/>
  <sheetViews>
    <sheetView showGridLines="0" tabSelected="1" zoomScale="85" zoomScaleNormal="85" zoomScaleSheetLayoutView="85" workbookViewId="0">
      <selection activeCell="O10" sqref="O10"/>
    </sheetView>
  </sheetViews>
  <sheetFormatPr defaultRowHeight="14.25" x14ac:dyDescent="0.2"/>
  <cols>
    <col min="1" max="1" width="3.42578125" style="17" customWidth="1"/>
    <col min="2" max="2" width="3.85546875" style="17" customWidth="1"/>
    <col min="3" max="3" width="6.140625" style="17" customWidth="1"/>
    <col min="4" max="4" width="2.28515625" style="17" customWidth="1"/>
    <col min="5" max="5" width="42.7109375" style="17" customWidth="1"/>
    <col min="6" max="6" width="6.140625" style="17" customWidth="1"/>
    <col min="7" max="7" width="2.28515625" style="17" customWidth="1"/>
    <col min="8" max="8" width="3.85546875" style="17" customWidth="1"/>
    <col min="9" max="9" width="22.28515625" style="17" customWidth="1"/>
    <col min="10" max="10" width="14.7109375" style="17" customWidth="1"/>
    <col min="11" max="11" width="24.85546875" style="23" customWidth="1"/>
    <col min="12" max="16384" width="9.140625" style="17"/>
  </cols>
  <sheetData>
    <row r="1" spans="1:12" s="120" customFormat="1" ht="23.25" x14ac:dyDescent="0.35">
      <c r="A1" s="119" t="s">
        <v>82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2" s="120" customFormat="1" ht="23.25" x14ac:dyDescent="0.35">
      <c r="A2" s="119" t="s">
        <v>83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2" s="121" customFormat="1" ht="23.25" x14ac:dyDescent="0.35">
      <c r="A3" s="119" t="s">
        <v>46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2" s="120" customFormat="1" ht="23.25" x14ac:dyDescent="0.35">
      <c r="A4" s="122" t="s">
        <v>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2" s="120" customFormat="1" ht="15" customHeight="1" x14ac:dyDescent="0.25">
      <c r="A5" s="123" t="s">
        <v>91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2" s="120" customFormat="1" ht="45" customHeight="1" x14ac:dyDescent="0.2">
      <c r="A6" s="124" t="s">
        <v>92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2" s="120" customFormat="1" x14ac:dyDescent="0.2"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2" s="129" customFormat="1" ht="18" x14ac:dyDescent="0.25">
      <c r="A8" s="126" t="s">
        <v>44</v>
      </c>
      <c r="B8" s="127"/>
      <c r="C8" s="127"/>
      <c r="D8" s="127"/>
      <c r="E8" s="127"/>
      <c r="F8" s="127"/>
      <c r="G8" s="127"/>
      <c r="H8" s="127"/>
      <c r="I8" s="127"/>
      <c r="J8" s="127"/>
      <c r="K8" s="128"/>
    </row>
    <row r="9" spans="1:12" s="120" customFormat="1" ht="15" x14ac:dyDescent="0.25">
      <c r="B9" s="130" t="s">
        <v>30</v>
      </c>
      <c r="K9" s="131"/>
    </row>
    <row r="10" spans="1:12" s="120" customFormat="1" ht="45" customHeight="1" x14ac:dyDescent="0.2">
      <c r="C10" s="132" t="s">
        <v>93</v>
      </c>
      <c r="D10" s="132"/>
      <c r="E10" s="132"/>
      <c r="F10" s="132"/>
      <c r="G10" s="132"/>
      <c r="H10" s="132"/>
      <c r="I10" s="132"/>
      <c r="J10" s="132"/>
      <c r="K10" s="132"/>
      <c r="L10" s="133"/>
    </row>
    <row r="11" spans="1:12" s="120" customFormat="1" ht="15" x14ac:dyDescent="0.25">
      <c r="B11" s="130" t="s">
        <v>32</v>
      </c>
      <c r="K11" s="131"/>
    </row>
    <row r="12" spans="1:12" s="120" customFormat="1" ht="15" customHeight="1" x14ac:dyDescent="0.2">
      <c r="C12" s="134" t="s">
        <v>90</v>
      </c>
      <c r="D12" s="134"/>
      <c r="E12" s="134"/>
      <c r="K12" s="131"/>
    </row>
    <row r="13" spans="1:12" s="120" customFormat="1" ht="15" x14ac:dyDescent="0.25">
      <c r="B13" s="130" t="s">
        <v>33</v>
      </c>
      <c r="K13" s="131"/>
    </row>
    <row r="14" spans="1:12" s="120" customFormat="1" ht="15" customHeight="1" x14ac:dyDescent="0.2">
      <c r="C14" s="135" t="s">
        <v>31</v>
      </c>
      <c r="D14" s="135"/>
      <c r="E14" s="135"/>
      <c r="F14" s="135"/>
      <c r="G14" s="135"/>
      <c r="H14" s="135"/>
      <c r="K14" s="131"/>
    </row>
    <row r="16" spans="1:12" ht="16.5" x14ac:dyDescent="0.25">
      <c r="A16" s="20" t="s">
        <v>43</v>
      </c>
      <c r="B16" s="25"/>
      <c r="C16" s="25"/>
      <c r="D16" s="25"/>
      <c r="E16" s="25"/>
      <c r="F16" s="25"/>
      <c r="G16" s="25"/>
      <c r="H16" s="25"/>
      <c r="I16" s="25"/>
      <c r="J16" s="25"/>
      <c r="K16" s="21"/>
    </row>
    <row r="17" spans="2:11" ht="15" customHeight="1" x14ac:dyDescent="0.25">
      <c r="B17" s="22" t="s">
        <v>45</v>
      </c>
      <c r="D17" s="26"/>
      <c r="E17" s="26"/>
      <c r="F17" s="26"/>
      <c r="G17" s="26"/>
      <c r="H17" s="26"/>
      <c r="I17" s="26"/>
      <c r="J17" s="26"/>
      <c r="K17" s="27"/>
    </row>
    <row r="18" spans="2:11" s="28" customFormat="1" ht="30" customHeight="1" x14ac:dyDescent="0.25">
      <c r="C18" s="109" t="s">
        <v>49</v>
      </c>
      <c r="D18" s="109"/>
      <c r="E18" s="109"/>
      <c r="F18" s="109"/>
      <c r="G18" s="109"/>
      <c r="H18" s="109"/>
      <c r="I18" s="109"/>
      <c r="J18" s="109"/>
      <c r="K18" s="109"/>
    </row>
    <row r="19" spans="2:11" ht="17.25" customHeight="1" x14ac:dyDescent="0.2">
      <c r="C19" s="29" t="s">
        <v>17</v>
      </c>
      <c r="D19" s="30" t="s">
        <v>24</v>
      </c>
      <c r="E19" s="108" t="s">
        <v>19</v>
      </c>
      <c r="F19" s="108"/>
      <c r="G19" s="108"/>
      <c r="H19" s="108"/>
      <c r="I19" s="108"/>
      <c r="J19" s="108"/>
      <c r="K19" s="108"/>
    </row>
    <row r="20" spans="2:11" ht="17.25" customHeight="1" x14ac:dyDescent="0.2">
      <c r="C20" s="29" t="s">
        <v>50</v>
      </c>
      <c r="D20" s="30" t="s">
        <v>24</v>
      </c>
      <c r="E20" s="108" t="s">
        <v>23</v>
      </c>
      <c r="F20" s="108"/>
      <c r="G20" s="108"/>
      <c r="H20" s="108"/>
      <c r="I20" s="108"/>
      <c r="J20" s="108"/>
      <c r="K20" s="108"/>
    </row>
    <row r="21" spans="2:11" ht="17.25" customHeight="1" x14ac:dyDescent="0.2">
      <c r="C21" s="29" t="s">
        <v>18</v>
      </c>
      <c r="D21" s="30" t="s">
        <v>24</v>
      </c>
      <c r="E21" s="108" t="s">
        <v>22</v>
      </c>
      <c r="F21" s="108"/>
      <c r="G21" s="108"/>
      <c r="H21" s="108"/>
      <c r="I21" s="108"/>
      <c r="J21" s="108"/>
      <c r="K21" s="108"/>
    </row>
    <row r="22" spans="2:11" ht="17.25" customHeight="1" x14ac:dyDescent="0.2">
      <c r="C22" s="29" t="s">
        <v>51</v>
      </c>
      <c r="D22" s="30" t="s">
        <v>24</v>
      </c>
      <c r="E22" s="108" t="s">
        <v>21</v>
      </c>
      <c r="F22" s="108"/>
      <c r="G22" s="108"/>
      <c r="H22" s="108"/>
      <c r="I22" s="108"/>
      <c r="J22" s="108"/>
      <c r="K22" s="108"/>
    </row>
    <row r="23" spans="2:11" ht="44.25" customHeight="1" x14ac:dyDescent="0.2">
      <c r="C23" s="29" t="s">
        <v>52</v>
      </c>
      <c r="D23" s="30" t="s">
        <v>24</v>
      </c>
      <c r="E23" s="108" t="s">
        <v>20</v>
      </c>
      <c r="F23" s="108"/>
      <c r="G23" s="108"/>
      <c r="H23" s="108"/>
      <c r="I23" s="108"/>
      <c r="J23" s="108"/>
      <c r="K23" s="108"/>
    </row>
    <row r="24" spans="2:11" ht="15" x14ac:dyDescent="0.25">
      <c r="B24" s="22" t="s">
        <v>29</v>
      </c>
    </row>
    <row r="25" spans="2:11" ht="4.5" customHeight="1" x14ac:dyDescent="0.2"/>
    <row r="26" spans="2:11" x14ac:dyDescent="0.2">
      <c r="C26" s="31" t="s">
        <v>25</v>
      </c>
      <c r="D26" s="17" t="s">
        <v>26</v>
      </c>
      <c r="E26" s="17" t="s">
        <v>27</v>
      </c>
      <c r="F26" s="32" t="s">
        <v>37</v>
      </c>
      <c r="G26" s="19" t="s">
        <v>24</v>
      </c>
      <c r="H26" s="17" t="s">
        <v>38</v>
      </c>
    </row>
    <row r="27" spans="2:11" ht="4.5" customHeight="1" x14ac:dyDescent="0.2"/>
    <row r="28" spans="2:11" x14ac:dyDescent="0.2">
      <c r="C28" s="33" t="s">
        <v>25</v>
      </c>
      <c r="D28" s="17" t="s">
        <v>26</v>
      </c>
      <c r="E28" s="17" t="s">
        <v>59</v>
      </c>
      <c r="F28" s="34" t="s">
        <v>25</v>
      </c>
      <c r="G28" s="17" t="s">
        <v>28</v>
      </c>
      <c r="H28" s="17" t="s">
        <v>58</v>
      </c>
    </row>
    <row r="29" spans="2:11" ht="6.75" customHeight="1" x14ac:dyDescent="0.2"/>
    <row r="30" spans="2:11" ht="15.75" thickBot="1" x14ac:dyDescent="0.3">
      <c r="B30" s="22" t="s">
        <v>47</v>
      </c>
    </row>
    <row r="31" spans="2:11" ht="15.75" x14ac:dyDescent="0.25">
      <c r="B31" s="22"/>
      <c r="C31" s="35"/>
      <c r="D31" s="36"/>
      <c r="E31" s="37" t="s">
        <v>3</v>
      </c>
      <c r="F31" s="37"/>
      <c r="G31" s="37"/>
      <c r="H31" s="38"/>
      <c r="I31" s="39" t="s">
        <v>4</v>
      </c>
      <c r="J31" s="39" t="s">
        <v>34</v>
      </c>
      <c r="K31" s="40" t="s">
        <v>5</v>
      </c>
    </row>
    <row r="32" spans="2:11" ht="18" x14ac:dyDescent="0.25">
      <c r="B32" s="22"/>
      <c r="C32" s="41" t="s">
        <v>11</v>
      </c>
      <c r="D32" s="42"/>
      <c r="E32" s="43"/>
      <c r="F32" s="44"/>
      <c r="G32" s="44"/>
      <c r="H32" s="45"/>
      <c r="I32" s="45"/>
      <c r="J32" s="45"/>
      <c r="K32" s="46"/>
    </row>
    <row r="33" spans="2:11" x14ac:dyDescent="0.2">
      <c r="C33" s="47" t="s">
        <v>1</v>
      </c>
      <c r="D33" s="48"/>
      <c r="E33" s="49"/>
      <c r="F33" s="50"/>
      <c r="G33" s="50"/>
      <c r="H33" s="51"/>
      <c r="I33" s="52" t="s">
        <v>84</v>
      </c>
      <c r="J33" s="52" t="s">
        <v>18</v>
      </c>
      <c r="K33" s="95"/>
    </row>
    <row r="34" spans="2:11" x14ac:dyDescent="0.2">
      <c r="C34" s="47" t="s">
        <v>9</v>
      </c>
      <c r="D34" s="53"/>
      <c r="E34" s="54"/>
      <c r="F34" s="55"/>
      <c r="G34" s="55"/>
      <c r="H34" s="56"/>
      <c r="I34" s="57"/>
      <c r="J34" s="57"/>
      <c r="K34" s="58"/>
    </row>
    <row r="35" spans="2:11" ht="16.5" x14ac:dyDescent="0.2">
      <c r="C35" s="59" t="s">
        <v>6</v>
      </c>
      <c r="D35" s="60"/>
      <c r="E35" s="61"/>
      <c r="F35" s="62"/>
      <c r="G35" s="62"/>
      <c r="H35" s="63"/>
      <c r="I35" s="98" t="s">
        <v>68</v>
      </c>
      <c r="J35" s="81" t="s">
        <v>53</v>
      </c>
      <c r="K35" s="82">
        <f>Тарифы!D5</f>
        <v>3.39</v>
      </c>
    </row>
    <row r="36" spans="2:11" x14ac:dyDescent="0.2">
      <c r="C36" s="47" t="s">
        <v>10</v>
      </c>
      <c r="D36" s="53"/>
      <c r="E36" s="54"/>
      <c r="F36" s="55"/>
      <c r="G36" s="55"/>
      <c r="H36" s="55"/>
      <c r="I36" s="65"/>
      <c r="J36" s="65"/>
      <c r="K36" s="66"/>
    </row>
    <row r="37" spans="2:11" x14ac:dyDescent="0.2">
      <c r="C37" s="59" t="s">
        <v>6</v>
      </c>
      <c r="D37" s="60"/>
      <c r="E37" s="61"/>
      <c r="F37" s="62"/>
      <c r="G37" s="62"/>
      <c r="H37" s="63"/>
      <c r="I37" s="101" t="s">
        <v>85</v>
      </c>
      <c r="J37" s="103" t="s">
        <v>54</v>
      </c>
      <c r="K37" s="67" t="str">
        <f>IF(K33="","",IF(K35="","",K35*K33))</f>
        <v/>
      </c>
    </row>
    <row r="38" spans="2:11" x14ac:dyDescent="0.2">
      <c r="C38" s="68" t="s">
        <v>7</v>
      </c>
      <c r="D38" s="69"/>
      <c r="E38" s="70"/>
      <c r="F38" s="71"/>
      <c r="G38" s="71"/>
      <c r="H38" s="72"/>
      <c r="I38" s="107"/>
      <c r="J38" s="101"/>
      <c r="K38" s="73" t="str">
        <f>IF(K33="","",IF(K35="","",ROUND(K37*1.18,5)))</f>
        <v/>
      </c>
    </row>
    <row r="39" spans="2:11" ht="18" x14ac:dyDescent="0.25">
      <c r="B39" s="22"/>
      <c r="C39" s="74" t="s">
        <v>57</v>
      </c>
      <c r="D39" s="44"/>
      <c r="E39" s="44"/>
      <c r="F39" s="44"/>
      <c r="G39" s="44"/>
      <c r="H39" s="45"/>
      <c r="I39" s="45"/>
      <c r="J39" s="45"/>
      <c r="K39" s="46"/>
    </row>
    <row r="40" spans="2:11" ht="15" x14ac:dyDescent="0.25">
      <c r="C40" s="75" t="s">
        <v>65</v>
      </c>
      <c r="D40" s="76"/>
      <c r="E40" s="77"/>
      <c r="F40" s="76"/>
      <c r="G40" s="76"/>
      <c r="H40" s="76"/>
      <c r="I40" s="76"/>
      <c r="J40" s="76"/>
      <c r="K40" s="78"/>
    </row>
    <row r="41" spans="2:11" x14ac:dyDescent="0.2">
      <c r="C41" s="47" t="s">
        <v>12</v>
      </c>
      <c r="D41" s="53"/>
      <c r="E41" s="54"/>
      <c r="F41" s="55"/>
      <c r="G41" s="55"/>
      <c r="H41" s="56"/>
      <c r="I41" s="52" t="s">
        <v>14</v>
      </c>
      <c r="J41" s="52" t="s">
        <v>35</v>
      </c>
      <c r="K41" s="96"/>
    </row>
    <row r="42" spans="2:11" ht="15.75" x14ac:dyDescent="0.3">
      <c r="C42" s="47" t="s">
        <v>13</v>
      </c>
      <c r="D42" s="53"/>
      <c r="E42" s="54"/>
      <c r="F42" s="55"/>
      <c r="G42" s="55"/>
      <c r="H42" s="56"/>
      <c r="I42" s="52" t="s">
        <v>15</v>
      </c>
      <c r="J42" s="79" t="s">
        <v>61</v>
      </c>
      <c r="K42" s="97"/>
    </row>
    <row r="43" spans="2:11" x14ac:dyDescent="0.2">
      <c r="C43" s="47" t="s">
        <v>42</v>
      </c>
      <c r="D43" s="53"/>
      <c r="E43" s="54"/>
      <c r="F43" s="55"/>
      <c r="G43" s="55"/>
      <c r="H43" s="56"/>
      <c r="I43" s="57"/>
      <c r="J43" s="57"/>
      <c r="K43" s="58"/>
    </row>
    <row r="44" spans="2:11" ht="15.75" x14ac:dyDescent="0.2">
      <c r="C44" s="59" t="s">
        <v>6</v>
      </c>
      <c r="D44" s="60"/>
      <c r="E44" s="61"/>
      <c r="F44" s="62"/>
      <c r="G44" s="62"/>
      <c r="H44" s="63"/>
      <c r="I44" s="80" t="s">
        <v>16</v>
      </c>
      <c r="J44" s="81" t="s">
        <v>64</v>
      </c>
      <c r="K44" s="82" t="str">
        <f>IF(K41=Тарифы!$B$7,Тарифы!$D$7,IF(K41=Тарифы!$B$8,Тарифы!$D$8,IF(K41=Тарифы!$B$9,Тарифы!$D$9,IF(K41=Тарифы!$B$10,Тарифы!$D$10,IF(K41=Тарифы!$B$11,Тарифы!$D$11,"")))))</f>
        <v/>
      </c>
    </row>
    <row r="45" spans="2:11" x14ac:dyDescent="0.2">
      <c r="C45" s="47" t="s">
        <v>41</v>
      </c>
      <c r="D45" s="54"/>
      <c r="E45" s="55"/>
      <c r="F45" s="55"/>
      <c r="G45" s="55"/>
      <c r="H45" s="55"/>
      <c r="I45" s="65"/>
      <c r="J45" s="65"/>
      <c r="K45" s="66"/>
    </row>
    <row r="46" spans="2:11" x14ac:dyDescent="0.2">
      <c r="C46" s="59" t="s">
        <v>6</v>
      </c>
      <c r="D46" s="60"/>
      <c r="E46" s="61"/>
      <c r="F46" s="62"/>
      <c r="G46" s="62"/>
      <c r="H46" s="63"/>
      <c r="I46" s="101" t="s">
        <v>85</v>
      </c>
      <c r="J46" s="103" t="s">
        <v>60</v>
      </c>
      <c r="K46" s="83" t="str">
        <f>IF(K42="","",IF(K44="","",K44*K42))</f>
        <v/>
      </c>
    </row>
    <row r="47" spans="2:11" x14ac:dyDescent="0.2">
      <c r="C47" s="59" t="s">
        <v>7</v>
      </c>
      <c r="D47" s="60"/>
      <c r="E47" s="61"/>
      <c r="F47" s="62"/>
      <c r="G47" s="62"/>
      <c r="H47" s="63"/>
      <c r="I47" s="102"/>
      <c r="J47" s="103"/>
      <c r="K47" s="83" t="str">
        <f>IF(K42="","",IF(K44="","",ROUND(K46*1.18,5)))</f>
        <v/>
      </c>
    </row>
    <row r="48" spans="2:11" ht="15" x14ac:dyDescent="0.25">
      <c r="C48" s="75" t="s">
        <v>66</v>
      </c>
      <c r="D48" s="76"/>
      <c r="E48" s="76"/>
      <c r="F48" s="76"/>
      <c r="G48" s="76"/>
      <c r="H48" s="76"/>
      <c r="I48" s="76"/>
      <c r="J48" s="76"/>
      <c r="K48" s="78"/>
    </row>
    <row r="49" spans="3:11" x14ac:dyDescent="0.2">
      <c r="C49" s="47" t="s">
        <v>12</v>
      </c>
      <c r="D49" s="53"/>
      <c r="E49" s="54"/>
      <c r="F49" s="55"/>
      <c r="G49" s="55"/>
      <c r="H49" s="56"/>
      <c r="I49" s="52" t="s">
        <v>14</v>
      </c>
      <c r="J49" s="52" t="s">
        <v>35</v>
      </c>
      <c r="K49" s="96"/>
    </row>
    <row r="50" spans="3:11" ht="15.75" x14ac:dyDescent="0.3">
      <c r="C50" s="47" t="s">
        <v>13</v>
      </c>
      <c r="D50" s="53"/>
      <c r="E50" s="54"/>
      <c r="F50" s="55"/>
      <c r="G50" s="55"/>
      <c r="H50" s="56"/>
      <c r="I50" s="52" t="s">
        <v>15</v>
      </c>
      <c r="J50" s="79" t="s">
        <v>61</v>
      </c>
      <c r="K50" s="97"/>
    </row>
    <row r="51" spans="3:11" x14ac:dyDescent="0.2">
      <c r="C51" s="47" t="s">
        <v>42</v>
      </c>
      <c r="D51" s="53"/>
      <c r="E51" s="54"/>
      <c r="F51" s="55"/>
      <c r="G51" s="55"/>
      <c r="H51" s="56"/>
      <c r="I51" s="57"/>
      <c r="J51" s="57"/>
      <c r="K51" s="58"/>
    </row>
    <row r="52" spans="3:11" ht="15.75" x14ac:dyDescent="0.2">
      <c r="C52" s="59" t="s">
        <v>6</v>
      </c>
      <c r="D52" s="60"/>
      <c r="E52" s="61"/>
      <c r="F52" s="62"/>
      <c r="G52" s="62"/>
      <c r="H52" s="63"/>
      <c r="I52" s="80" t="s">
        <v>16</v>
      </c>
      <c r="J52" s="81" t="s">
        <v>64</v>
      </c>
      <c r="K52" s="82" t="str">
        <f>IF(K49=Тарифы!$B$7,Тарифы!$D$7,IF(K49=Тарифы!$B$8,Тарифы!$D$8,IF(K49=Тарифы!$B$9,Тарифы!$D$9,IF(K49=Тарифы!$B$10,Тарифы!$D$10,IF(K49=Тарифы!$B$11,Тарифы!$D$11,"")))))</f>
        <v/>
      </c>
    </row>
    <row r="53" spans="3:11" x14ac:dyDescent="0.2">
      <c r="C53" s="47" t="s">
        <v>40</v>
      </c>
      <c r="D53" s="54"/>
      <c r="E53" s="55"/>
      <c r="F53" s="55"/>
      <c r="G53" s="55"/>
      <c r="H53" s="55"/>
      <c r="I53" s="65"/>
      <c r="J53" s="65"/>
      <c r="K53" s="66"/>
    </row>
    <row r="54" spans="3:11" x14ac:dyDescent="0.2">
      <c r="C54" s="59" t="s">
        <v>6</v>
      </c>
      <c r="D54" s="60"/>
      <c r="E54" s="61"/>
      <c r="F54" s="62"/>
      <c r="G54" s="62"/>
      <c r="H54" s="63"/>
      <c r="I54" s="101" t="s">
        <v>8</v>
      </c>
      <c r="J54" s="103" t="s">
        <v>60</v>
      </c>
      <c r="K54" s="83" t="str">
        <f>IF(K50="","",IF(K52="","",K52*K50))</f>
        <v/>
      </c>
    </row>
    <row r="55" spans="3:11" x14ac:dyDescent="0.2">
      <c r="C55" s="59" t="s">
        <v>7</v>
      </c>
      <c r="D55" s="60"/>
      <c r="E55" s="61"/>
      <c r="F55" s="62"/>
      <c r="G55" s="62"/>
      <c r="H55" s="63"/>
      <c r="I55" s="102"/>
      <c r="J55" s="103"/>
      <c r="K55" s="83" t="str">
        <f>IF(K50="","",IF(K52="","",ROUND(K54*1.18,5)))</f>
        <v/>
      </c>
    </row>
    <row r="56" spans="3:11" ht="15" x14ac:dyDescent="0.25">
      <c r="C56" s="75" t="s">
        <v>67</v>
      </c>
      <c r="D56" s="76"/>
      <c r="E56" s="76"/>
      <c r="F56" s="76"/>
      <c r="G56" s="76"/>
      <c r="H56" s="76"/>
      <c r="I56" s="76"/>
      <c r="J56" s="76"/>
      <c r="K56" s="78"/>
    </row>
    <row r="57" spans="3:11" x14ac:dyDescent="0.2">
      <c r="C57" s="47" t="s">
        <v>12</v>
      </c>
      <c r="D57" s="53"/>
      <c r="E57" s="54"/>
      <c r="F57" s="55"/>
      <c r="G57" s="55"/>
      <c r="H57" s="56"/>
      <c r="I57" s="52" t="s">
        <v>14</v>
      </c>
      <c r="J57" s="52" t="s">
        <v>35</v>
      </c>
      <c r="K57" s="96"/>
    </row>
    <row r="58" spans="3:11" ht="15.75" x14ac:dyDescent="0.3">
      <c r="C58" s="47" t="s">
        <v>13</v>
      </c>
      <c r="D58" s="53"/>
      <c r="E58" s="54"/>
      <c r="F58" s="55"/>
      <c r="G58" s="55"/>
      <c r="H58" s="56"/>
      <c r="I58" s="52" t="s">
        <v>15</v>
      </c>
      <c r="J58" s="79" t="s">
        <v>61</v>
      </c>
      <c r="K58" s="97"/>
    </row>
    <row r="59" spans="3:11" x14ac:dyDescent="0.2">
      <c r="C59" s="47" t="s">
        <v>42</v>
      </c>
      <c r="D59" s="53"/>
      <c r="E59" s="54"/>
      <c r="F59" s="55"/>
      <c r="G59" s="55"/>
      <c r="H59" s="56"/>
      <c r="I59" s="57"/>
      <c r="J59" s="57"/>
      <c r="K59" s="58"/>
    </row>
    <row r="60" spans="3:11" ht="15.75" x14ac:dyDescent="0.2">
      <c r="C60" s="59" t="s">
        <v>6</v>
      </c>
      <c r="D60" s="60"/>
      <c r="E60" s="61"/>
      <c r="F60" s="62"/>
      <c r="G60" s="62"/>
      <c r="H60" s="63"/>
      <c r="I60" s="80" t="s">
        <v>16</v>
      </c>
      <c r="J60" s="81" t="s">
        <v>64</v>
      </c>
      <c r="K60" s="82" t="str">
        <f>IF(K57=Тарифы!$B$7,Тарифы!$D$7,IF(K57=Тарифы!$B$8,Тарифы!$D$8,IF(K57=Тарифы!$B$9,Тарифы!$D$9,IF(K57=Тарифы!$B$10,Тарифы!$D$10,IF(K57=Тарифы!$B$11,Тарифы!$D$11,"")))))</f>
        <v/>
      </c>
    </row>
    <row r="61" spans="3:11" x14ac:dyDescent="0.2">
      <c r="C61" s="47" t="s">
        <v>39</v>
      </c>
      <c r="D61" s="54"/>
      <c r="E61" s="55"/>
      <c r="F61" s="55"/>
      <c r="G61" s="55"/>
      <c r="H61" s="55"/>
      <c r="I61" s="65"/>
      <c r="J61" s="65"/>
      <c r="K61" s="66"/>
    </row>
    <row r="62" spans="3:11" x14ac:dyDescent="0.2">
      <c r="C62" s="59" t="s">
        <v>6</v>
      </c>
      <c r="D62" s="60"/>
      <c r="E62" s="61"/>
      <c r="F62" s="62"/>
      <c r="G62" s="62"/>
      <c r="H62" s="63"/>
      <c r="I62" s="101" t="s">
        <v>8</v>
      </c>
      <c r="J62" s="103" t="s">
        <v>60</v>
      </c>
      <c r="K62" s="83" t="str">
        <f>IF(K58="","",IF(K60="","",K60*K58))</f>
        <v/>
      </c>
    </row>
    <row r="63" spans="3:11" x14ac:dyDescent="0.2">
      <c r="C63" s="59" t="s">
        <v>7</v>
      </c>
      <c r="D63" s="60"/>
      <c r="E63" s="61"/>
      <c r="F63" s="62"/>
      <c r="G63" s="62"/>
      <c r="H63" s="63"/>
      <c r="I63" s="102"/>
      <c r="J63" s="103"/>
      <c r="K63" s="83" t="str">
        <f>IF(K58="","",IF(K60="","",ROUND(K62*1.18,5)))</f>
        <v/>
      </c>
    </row>
    <row r="64" spans="3:11" ht="15" x14ac:dyDescent="0.25">
      <c r="C64" s="75" t="s">
        <v>36</v>
      </c>
      <c r="D64" s="76"/>
      <c r="E64" s="76"/>
      <c r="F64" s="76"/>
      <c r="G64" s="76"/>
      <c r="H64" s="76"/>
      <c r="I64" s="76"/>
      <c r="J64" s="76"/>
      <c r="K64" s="78"/>
    </row>
    <row r="65" spans="2:11" x14ac:dyDescent="0.2">
      <c r="C65" s="59" t="s">
        <v>6</v>
      </c>
      <c r="D65" s="60"/>
      <c r="E65" s="61"/>
      <c r="F65" s="62"/>
      <c r="G65" s="62"/>
      <c r="H65" s="63"/>
      <c r="I65" s="101" t="s">
        <v>8</v>
      </c>
      <c r="J65" s="103" t="s">
        <v>62</v>
      </c>
      <c r="K65" s="67" t="str">
        <f>IF(SUM(K46,K54,K62)=0,"",SUM(K46,K54,K62))</f>
        <v/>
      </c>
    </row>
    <row r="66" spans="2:11" ht="15" thickBot="1" x14ac:dyDescent="0.25">
      <c r="C66" s="68" t="s">
        <v>7</v>
      </c>
      <c r="D66" s="69"/>
      <c r="E66" s="70"/>
      <c r="F66" s="71"/>
      <c r="G66" s="71"/>
      <c r="H66" s="72"/>
      <c r="I66" s="104"/>
      <c r="J66" s="101"/>
      <c r="K66" s="73" t="str">
        <f>IF(SUM(K47,K55,K63)=0,"",SUM(K47,K55,K63))</f>
        <v/>
      </c>
    </row>
    <row r="67" spans="2:11" ht="18" x14ac:dyDescent="0.25">
      <c r="B67" s="22"/>
      <c r="C67" s="84" t="s">
        <v>2</v>
      </c>
      <c r="D67" s="85"/>
      <c r="E67" s="85"/>
      <c r="F67" s="85"/>
      <c r="G67" s="85"/>
      <c r="H67" s="86"/>
      <c r="I67" s="86"/>
      <c r="J67" s="86"/>
      <c r="K67" s="87"/>
    </row>
    <row r="68" spans="2:11" ht="15" x14ac:dyDescent="0.2">
      <c r="C68" s="59" t="s">
        <v>6</v>
      </c>
      <c r="D68" s="60"/>
      <c r="E68" s="61"/>
      <c r="F68" s="62"/>
      <c r="G68" s="62"/>
      <c r="H68" s="63"/>
      <c r="I68" s="101" t="s">
        <v>8</v>
      </c>
      <c r="J68" s="105" t="s">
        <v>63</v>
      </c>
      <c r="K68" s="88" t="str">
        <f>IF(K37="",IF(K65="","",K65),IF(K65="",K37,K37+K65))</f>
        <v/>
      </c>
    </row>
    <row r="69" spans="2:11" ht="15.75" thickBot="1" x14ac:dyDescent="0.25">
      <c r="C69" s="89" t="s">
        <v>7</v>
      </c>
      <c r="D69" s="90"/>
      <c r="E69" s="91"/>
      <c r="F69" s="92"/>
      <c r="G69" s="92"/>
      <c r="H69" s="93"/>
      <c r="I69" s="104"/>
      <c r="J69" s="106"/>
      <c r="K69" s="94" t="str">
        <f>IF(K38="",IF(K66="","",K66),IF(K66="",K38,K38+K66))</f>
        <v/>
      </c>
    </row>
    <row r="70" spans="2:11" ht="6.75" customHeight="1" x14ac:dyDescent="0.2"/>
    <row r="71" spans="2:11" ht="15.75" thickBot="1" x14ac:dyDescent="0.3">
      <c r="B71" s="22" t="s">
        <v>86</v>
      </c>
    </row>
    <row r="72" spans="2:11" x14ac:dyDescent="0.2">
      <c r="C72" s="110" t="s">
        <v>87</v>
      </c>
      <c r="D72" s="111"/>
      <c r="E72" s="111"/>
      <c r="F72" s="111"/>
      <c r="G72" s="111"/>
      <c r="H72" s="111"/>
      <c r="I72" s="111"/>
      <c r="J72" s="111"/>
      <c r="K72" s="112" t="str">
        <f>IF(K37="","Не выполнено!","Выполнено!")</f>
        <v>Не выполнено!</v>
      </c>
    </row>
    <row r="73" spans="2:11" x14ac:dyDescent="0.2">
      <c r="C73" s="113" t="s">
        <v>88</v>
      </c>
      <c r="D73" s="114"/>
      <c r="E73" s="114"/>
      <c r="F73" s="114"/>
      <c r="G73" s="114"/>
      <c r="H73" s="114"/>
      <c r="I73" s="114"/>
      <c r="J73" s="114"/>
      <c r="K73" s="115" t="str">
        <f>IF(K65="","Не выполнено!","Выполнено!")</f>
        <v>Не выполнено!</v>
      </c>
    </row>
    <row r="74" spans="2:11" ht="15" thickBot="1" x14ac:dyDescent="0.25">
      <c r="C74" s="116" t="s">
        <v>94</v>
      </c>
      <c r="D74" s="117"/>
      <c r="E74" s="117"/>
      <c r="F74" s="117"/>
      <c r="G74" s="117"/>
      <c r="H74" s="117"/>
      <c r="I74" s="117"/>
      <c r="J74" s="117"/>
      <c r="K74" s="118" t="str">
        <f>IF(K33&gt;250,"Не выполнено!","Выполнено!")</f>
        <v>Выполнено!</v>
      </c>
    </row>
  </sheetData>
  <sheetProtection sheet="1" objects="1" scenarios="1"/>
  <mergeCells count="25">
    <mergeCell ref="E23:K23"/>
    <mergeCell ref="C10:K10"/>
    <mergeCell ref="A6:K6"/>
    <mergeCell ref="C18:K18"/>
    <mergeCell ref="E19:K19"/>
    <mergeCell ref="E20:K20"/>
    <mergeCell ref="E21:K21"/>
    <mergeCell ref="E22:K22"/>
    <mergeCell ref="I37:I38"/>
    <mergeCell ref="J37:J38"/>
    <mergeCell ref="I46:I47"/>
    <mergeCell ref="J46:J47"/>
    <mergeCell ref="I54:I55"/>
    <mergeCell ref="J54:J55"/>
    <mergeCell ref="I62:I63"/>
    <mergeCell ref="J62:J63"/>
    <mergeCell ref="I65:I66"/>
    <mergeCell ref="J65:J66"/>
    <mergeCell ref="I68:I69"/>
    <mergeCell ref="J68:J69"/>
    <mergeCell ref="A1:K1"/>
    <mergeCell ref="A2:K2"/>
    <mergeCell ref="A3:K3"/>
    <mergeCell ref="A4:K4"/>
    <mergeCell ref="A5:K5"/>
  </mergeCells>
  <conditionalFormatting sqref="K72:K73">
    <cfRule type="containsText" dxfId="13" priority="5" operator="containsText" text="Не выполнено!">
      <formula>NOT(ISERROR(SEARCH("Не выполнено!",K72)))</formula>
    </cfRule>
    <cfRule type="containsText" dxfId="12" priority="6" operator="containsText" text="Выполнено!">
      <formula>NOT(ISERROR(SEARCH("Выполнено!",K72)))</formula>
    </cfRule>
  </conditionalFormatting>
  <conditionalFormatting sqref="K74">
    <cfRule type="containsText" dxfId="11" priority="1" operator="containsText" text="Не выполнено!">
      <formula>NOT(ISERROR(SEARCH("Не выполнено!",K74)))</formula>
    </cfRule>
    <cfRule type="containsText" dxfId="10" priority="2" operator="containsText" text="Выполнено!">
      <formula>NOT(ISERROR(SEARCH("Выполнено!",K74)))</formula>
    </cfRule>
  </conditionalFormatting>
  <dataValidations count="1">
    <dataValidation type="decimal" operator="greaterThanOrEqual" allowBlank="1" showInputMessage="1" showErrorMessage="1" error="значение ячейки должно быть положительным" sqref="K33 K58 K50 K42">
      <formula1>0</formula1>
    </dataValidation>
  </dataValidations>
  <hyperlinks>
    <hyperlink ref="C14" r:id="rId1"/>
  </hyperlinks>
  <pageMargins left="0.78740157480314965" right="0.39370078740157483" top="0.59055118110236227" bottom="0.59055118110236227" header="0.31496062992125984" footer="0.31496062992125984"/>
  <pageSetup paperSize="9" scale="64" orientation="portrait" blackAndWhite="1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выберите значение из выпадающего списка" prompt="выберите значение из выпадающего списка">
          <x14:formula1>
            <xm:f>Тарифы!$B$7:$B$11</xm:f>
          </x14:formula1>
          <xm:sqref>K57 K49 K41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L74"/>
  <sheetViews>
    <sheetView showGridLines="0" zoomScale="85" zoomScaleNormal="85" zoomScaleSheetLayoutView="85" workbookViewId="0">
      <selection activeCell="N42" sqref="N42"/>
    </sheetView>
  </sheetViews>
  <sheetFormatPr defaultRowHeight="14.25" x14ac:dyDescent="0.2"/>
  <cols>
    <col min="1" max="1" width="3.42578125" style="17" customWidth="1"/>
    <col min="2" max="2" width="3.85546875" style="17" customWidth="1"/>
    <col min="3" max="3" width="6.140625" style="17" customWidth="1"/>
    <col min="4" max="4" width="2.28515625" style="17" customWidth="1"/>
    <col min="5" max="5" width="42.7109375" style="17" customWidth="1"/>
    <col min="6" max="6" width="6.140625" style="17" customWidth="1"/>
    <col min="7" max="7" width="2.28515625" style="17" customWidth="1"/>
    <col min="8" max="8" width="3.85546875" style="17" customWidth="1"/>
    <col min="9" max="9" width="22.28515625" style="17" customWidth="1"/>
    <col min="10" max="10" width="14.7109375" style="17" customWidth="1"/>
    <col min="11" max="11" width="24.85546875" style="23" customWidth="1"/>
    <col min="12" max="12" width="9.140625" style="120"/>
    <col min="13" max="16384" width="9.140625" style="17"/>
  </cols>
  <sheetData>
    <row r="1" spans="1:12" ht="23.25" x14ac:dyDescent="0.35">
      <c r="A1" s="99" t="s">
        <v>82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2" ht="23.25" x14ac:dyDescent="0.35">
      <c r="A2" s="99" t="s">
        <v>83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s="18" customFormat="1" ht="23.25" x14ac:dyDescent="0.35">
      <c r="A3" s="99" t="s">
        <v>89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21"/>
    </row>
    <row r="4" spans="1:12" ht="23.25" x14ac:dyDescent="0.35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2" s="120" customFormat="1" ht="15" customHeight="1" x14ac:dyDescent="0.25">
      <c r="A5" s="123" t="s">
        <v>91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2" s="120" customFormat="1" ht="45" customHeight="1" x14ac:dyDescent="0.2">
      <c r="A6" s="124" t="s">
        <v>92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2" s="120" customFormat="1" x14ac:dyDescent="0.2"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2" s="129" customFormat="1" ht="18" x14ac:dyDescent="0.25">
      <c r="A8" s="126" t="s">
        <v>44</v>
      </c>
      <c r="B8" s="127"/>
      <c r="C8" s="127"/>
      <c r="D8" s="127"/>
      <c r="E8" s="127"/>
      <c r="F8" s="127"/>
      <c r="G8" s="127"/>
      <c r="H8" s="127"/>
      <c r="I8" s="127"/>
      <c r="J8" s="127"/>
      <c r="K8" s="128"/>
    </row>
    <row r="9" spans="1:12" s="120" customFormat="1" ht="15" x14ac:dyDescent="0.25">
      <c r="B9" s="130" t="s">
        <v>30</v>
      </c>
      <c r="K9" s="131"/>
    </row>
    <row r="10" spans="1:12" s="120" customFormat="1" ht="45" customHeight="1" x14ac:dyDescent="0.2">
      <c r="C10" s="132" t="s">
        <v>95</v>
      </c>
      <c r="D10" s="132"/>
      <c r="E10" s="132"/>
      <c r="F10" s="132"/>
      <c r="G10" s="132"/>
      <c r="H10" s="132"/>
      <c r="I10" s="132"/>
      <c r="J10" s="132"/>
      <c r="K10" s="132"/>
      <c r="L10" s="133"/>
    </row>
    <row r="11" spans="1:12" s="120" customFormat="1" ht="15" x14ac:dyDescent="0.25">
      <c r="B11" s="130" t="s">
        <v>32</v>
      </c>
      <c r="K11" s="131"/>
    </row>
    <row r="12" spans="1:12" s="120" customFormat="1" ht="15" customHeight="1" x14ac:dyDescent="0.2">
      <c r="C12" s="134" t="s">
        <v>90</v>
      </c>
      <c r="D12" s="134"/>
      <c r="E12" s="134"/>
      <c r="K12" s="131"/>
    </row>
    <row r="13" spans="1:12" ht="15" x14ac:dyDescent="0.25">
      <c r="B13" s="22" t="s">
        <v>33</v>
      </c>
    </row>
    <row r="14" spans="1:12" ht="15" customHeight="1" x14ac:dyDescent="0.2">
      <c r="C14" s="24" t="s">
        <v>31</v>
      </c>
      <c r="D14" s="24"/>
      <c r="E14" s="24"/>
      <c r="F14" s="24"/>
      <c r="G14" s="24"/>
      <c r="H14" s="24"/>
    </row>
    <row r="16" spans="1:12" ht="16.5" x14ac:dyDescent="0.25">
      <c r="A16" s="20" t="s">
        <v>43</v>
      </c>
      <c r="B16" s="25"/>
      <c r="C16" s="25"/>
      <c r="D16" s="25"/>
      <c r="E16" s="25"/>
      <c r="F16" s="25"/>
      <c r="G16" s="25"/>
      <c r="H16" s="25"/>
      <c r="I16" s="25"/>
      <c r="J16" s="25"/>
      <c r="K16" s="21"/>
    </row>
    <row r="17" spans="2:12" ht="15" customHeight="1" x14ac:dyDescent="0.25">
      <c r="B17" s="22" t="s">
        <v>45</v>
      </c>
      <c r="D17" s="26"/>
      <c r="E17" s="26"/>
      <c r="F17" s="26"/>
      <c r="G17" s="26"/>
      <c r="H17" s="26"/>
      <c r="I17" s="26"/>
      <c r="J17" s="26"/>
      <c r="K17" s="27"/>
    </row>
    <row r="18" spans="2:12" s="28" customFormat="1" ht="30" customHeight="1" x14ac:dyDescent="0.25">
      <c r="C18" s="109" t="s">
        <v>49</v>
      </c>
      <c r="D18" s="109"/>
      <c r="E18" s="109"/>
      <c r="F18" s="109"/>
      <c r="G18" s="109"/>
      <c r="H18" s="109"/>
      <c r="I18" s="109"/>
      <c r="J18" s="109"/>
      <c r="K18" s="109"/>
      <c r="L18" s="136"/>
    </row>
    <row r="19" spans="2:12" ht="17.25" customHeight="1" x14ac:dyDescent="0.2">
      <c r="C19" s="29" t="s">
        <v>17</v>
      </c>
      <c r="D19" s="30" t="s">
        <v>24</v>
      </c>
      <c r="E19" s="108" t="s">
        <v>19</v>
      </c>
      <c r="F19" s="108"/>
      <c r="G19" s="108"/>
      <c r="H19" s="108"/>
      <c r="I19" s="108"/>
      <c r="J19" s="108"/>
      <c r="K19" s="108"/>
    </row>
    <row r="20" spans="2:12" ht="17.25" customHeight="1" x14ac:dyDescent="0.2">
      <c r="C20" s="29" t="s">
        <v>50</v>
      </c>
      <c r="D20" s="30" t="s">
        <v>24</v>
      </c>
      <c r="E20" s="108" t="s">
        <v>23</v>
      </c>
      <c r="F20" s="108"/>
      <c r="G20" s="108"/>
      <c r="H20" s="108"/>
      <c r="I20" s="108"/>
      <c r="J20" s="108"/>
      <c r="K20" s="108"/>
    </row>
    <row r="21" spans="2:12" ht="17.25" customHeight="1" x14ac:dyDescent="0.2">
      <c r="C21" s="29" t="s">
        <v>18</v>
      </c>
      <c r="D21" s="30" t="s">
        <v>24</v>
      </c>
      <c r="E21" s="108" t="s">
        <v>22</v>
      </c>
      <c r="F21" s="108"/>
      <c r="G21" s="108"/>
      <c r="H21" s="108"/>
      <c r="I21" s="108"/>
      <c r="J21" s="108"/>
      <c r="K21" s="108"/>
    </row>
    <row r="22" spans="2:12" ht="17.25" customHeight="1" x14ac:dyDescent="0.2">
      <c r="C22" s="29" t="s">
        <v>51</v>
      </c>
      <c r="D22" s="30" t="s">
        <v>24</v>
      </c>
      <c r="E22" s="108" t="s">
        <v>21</v>
      </c>
      <c r="F22" s="108"/>
      <c r="G22" s="108"/>
      <c r="H22" s="108"/>
      <c r="I22" s="108"/>
      <c r="J22" s="108"/>
      <c r="K22" s="108"/>
    </row>
    <row r="23" spans="2:12" ht="44.25" customHeight="1" x14ac:dyDescent="0.2">
      <c r="C23" s="29" t="s">
        <v>52</v>
      </c>
      <c r="D23" s="30" t="s">
        <v>24</v>
      </c>
      <c r="E23" s="108" t="s">
        <v>20</v>
      </c>
      <c r="F23" s="108"/>
      <c r="G23" s="108"/>
      <c r="H23" s="108"/>
      <c r="I23" s="108"/>
      <c r="J23" s="108"/>
      <c r="K23" s="108"/>
    </row>
    <row r="24" spans="2:12" ht="15" x14ac:dyDescent="0.25">
      <c r="B24" s="22" t="s">
        <v>29</v>
      </c>
    </row>
    <row r="25" spans="2:12" ht="4.5" customHeight="1" x14ac:dyDescent="0.2"/>
    <row r="26" spans="2:12" x14ac:dyDescent="0.2">
      <c r="C26" s="31" t="s">
        <v>25</v>
      </c>
      <c r="D26" s="17" t="s">
        <v>26</v>
      </c>
      <c r="E26" s="17" t="s">
        <v>27</v>
      </c>
      <c r="F26" s="32" t="s">
        <v>37</v>
      </c>
      <c r="G26" s="19" t="s">
        <v>24</v>
      </c>
      <c r="H26" s="17" t="s">
        <v>38</v>
      </c>
    </row>
    <row r="27" spans="2:12" ht="4.5" customHeight="1" x14ac:dyDescent="0.2"/>
    <row r="28" spans="2:12" x14ac:dyDescent="0.2">
      <c r="C28" s="33" t="s">
        <v>25</v>
      </c>
      <c r="D28" s="17" t="s">
        <v>26</v>
      </c>
      <c r="E28" s="17" t="s">
        <v>59</v>
      </c>
      <c r="F28" s="34" t="s">
        <v>25</v>
      </c>
      <c r="G28" s="17" t="s">
        <v>28</v>
      </c>
      <c r="H28" s="17" t="s">
        <v>58</v>
      </c>
    </row>
    <row r="29" spans="2:12" ht="6.75" customHeight="1" x14ac:dyDescent="0.2"/>
    <row r="30" spans="2:12" ht="15.75" thickBot="1" x14ac:dyDescent="0.3">
      <c r="B30" s="22" t="s">
        <v>47</v>
      </c>
    </row>
    <row r="31" spans="2:12" ht="15.75" x14ac:dyDescent="0.25">
      <c r="B31" s="22"/>
      <c r="C31" s="35"/>
      <c r="D31" s="36"/>
      <c r="E31" s="37" t="s">
        <v>3</v>
      </c>
      <c r="F31" s="37"/>
      <c r="G31" s="37"/>
      <c r="H31" s="38"/>
      <c r="I31" s="39" t="s">
        <v>4</v>
      </c>
      <c r="J31" s="39" t="s">
        <v>34</v>
      </c>
      <c r="K31" s="40" t="s">
        <v>5</v>
      </c>
    </row>
    <row r="32" spans="2:12" ht="18" x14ac:dyDescent="0.25">
      <c r="B32" s="22"/>
      <c r="C32" s="41" t="s">
        <v>11</v>
      </c>
      <c r="D32" s="42"/>
      <c r="E32" s="43"/>
      <c r="F32" s="44"/>
      <c r="G32" s="44"/>
      <c r="H32" s="45"/>
      <c r="I32" s="45"/>
      <c r="J32" s="45"/>
      <c r="K32" s="46"/>
    </row>
    <row r="33" spans="2:11" x14ac:dyDescent="0.2">
      <c r="C33" s="47" t="s">
        <v>1</v>
      </c>
      <c r="D33" s="48"/>
      <c r="E33" s="49"/>
      <c r="F33" s="50"/>
      <c r="G33" s="50"/>
      <c r="H33" s="51"/>
      <c r="I33" s="52" t="s">
        <v>84</v>
      </c>
      <c r="J33" s="52" t="s">
        <v>18</v>
      </c>
      <c r="K33" s="95"/>
    </row>
    <row r="34" spans="2:11" x14ac:dyDescent="0.2">
      <c r="C34" s="47" t="s">
        <v>9</v>
      </c>
      <c r="D34" s="53"/>
      <c r="E34" s="54"/>
      <c r="F34" s="55"/>
      <c r="G34" s="55"/>
      <c r="H34" s="56"/>
      <c r="I34" s="57"/>
      <c r="J34" s="57"/>
      <c r="K34" s="58"/>
    </row>
    <row r="35" spans="2:11" ht="28.5" x14ac:dyDescent="0.2">
      <c r="C35" s="59" t="s">
        <v>6</v>
      </c>
      <c r="D35" s="60"/>
      <c r="E35" s="61"/>
      <c r="F35" s="62"/>
      <c r="G35" s="62"/>
      <c r="H35" s="63"/>
      <c r="I35" s="64" t="s">
        <v>68</v>
      </c>
      <c r="J35" s="64" t="s">
        <v>53</v>
      </c>
      <c r="K35" s="58">
        <f>Тарифы!D13</f>
        <v>7.38</v>
      </c>
    </row>
    <row r="36" spans="2:11" x14ac:dyDescent="0.2">
      <c r="C36" s="47" t="s">
        <v>10</v>
      </c>
      <c r="D36" s="53"/>
      <c r="E36" s="54"/>
      <c r="F36" s="55"/>
      <c r="G36" s="55"/>
      <c r="H36" s="55"/>
      <c r="I36" s="65"/>
      <c r="J36" s="65"/>
      <c r="K36" s="66"/>
    </row>
    <row r="37" spans="2:11" x14ac:dyDescent="0.2">
      <c r="C37" s="59" t="s">
        <v>6</v>
      </c>
      <c r="D37" s="60"/>
      <c r="E37" s="61"/>
      <c r="F37" s="62"/>
      <c r="G37" s="62"/>
      <c r="H37" s="63"/>
      <c r="I37" s="101" t="s">
        <v>85</v>
      </c>
      <c r="J37" s="103" t="s">
        <v>54</v>
      </c>
      <c r="K37" s="67" t="str">
        <f>IF(K33="","",IF(K35="","",K35*K33))</f>
        <v/>
      </c>
    </row>
    <row r="38" spans="2:11" x14ac:dyDescent="0.2">
      <c r="C38" s="68" t="s">
        <v>7</v>
      </c>
      <c r="D38" s="69"/>
      <c r="E38" s="70"/>
      <c r="F38" s="71"/>
      <c r="G38" s="71"/>
      <c r="H38" s="72"/>
      <c r="I38" s="107"/>
      <c r="J38" s="101"/>
      <c r="K38" s="73" t="str">
        <f>IF(K33="","",IF(K35="","",ROUND(K37*1.18,5)))</f>
        <v/>
      </c>
    </row>
    <row r="39" spans="2:11" ht="18" x14ac:dyDescent="0.25">
      <c r="B39" s="22"/>
      <c r="C39" s="74" t="s">
        <v>57</v>
      </c>
      <c r="D39" s="44"/>
      <c r="E39" s="44"/>
      <c r="F39" s="44"/>
      <c r="G39" s="44"/>
      <c r="H39" s="45"/>
      <c r="I39" s="45"/>
      <c r="J39" s="45"/>
      <c r="K39" s="46"/>
    </row>
    <row r="40" spans="2:11" ht="15" x14ac:dyDescent="0.25">
      <c r="C40" s="75" t="s">
        <v>65</v>
      </c>
      <c r="D40" s="76"/>
      <c r="E40" s="77"/>
      <c r="F40" s="76"/>
      <c r="G40" s="76"/>
      <c r="H40" s="76"/>
      <c r="I40" s="76"/>
      <c r="J40" s="76"/>
      <c r="K40" s="78"/>
    </row>
    <row r="41" spans="2:11" x14ac:dyDescent="0.2">
      <c r="C41" s="47" t="s">
        <v>12</v>
      </c>
      <c r="D41" s="53"/>
      <c r="E41" s="54"/>
      <c r="F41" s="55"/>
      <c r="G41" s="55"/>
      <c r="H41" s="56"/>
      <c r="I41" s="52" t="s">
        <v>14</v>
      </c>
      <c r="J41" s="52" t="s">
        <v>35</v>
      </c>
      <c r="K41" s="96"/>
    </row>
    <row r="42" spans="2:11" ht="15.75" x14ac:dyDescent="0.3">
      <c r="C42" s="47" t="s">
        <v>13</v>
      </c>
      <c r="D42" s="53"/>
      <c r="E42" s="54"/>
      <c r="F42" s="55"/>
      <c r="G42" s="55"/>
      <c r="H42" s="56"/>
      <c r="I42" s="52" t="s">
        <v>15</v>
      </c>
      <c r="J42" s="79" t="s">
        <v>61</v>
      </c>
      <c r="K42" s="97"/>
    </row>
    <row r="43" spans="2:11" x14ac:dyDescent="0.2">
      <c r="C43" s="47" t="s">
        <v>42</v>
      </c>
      <c r="D43" s="53"/>
      <c r="E43" s="54"/>
      <c r="F43" s="55"/>
      <c r="G43" s="55"/>
      <c r="H43" s="56"/>
      <c r="I43" s="57"/>
      <c r="J43" s="57"/>
      <c r="K43" s="58"/>
    </row>
    <row r="44" spans="2:11" ht="15.75" x14ac:dyDescent="0.2">
      <c r="C44" s="59" t="s">
        <v>6</v>
      </c>
      <c r="D44" s="60"/>
      <c r="E44" s="61"/>
      <c r="F44" s="62"/>
      <c r="G44" s="62"/>
      <c r="H44" s="63"/>
      <c r="I44" s="80" t="s">
        <v>16</v>
      </c>
      <c r="J44" s="81" t="s">
        <v>64</v>
      </c>
      <c r="K44" s="82" t="str">
        <f>IF(K41=Тарифы!$B$15,Тарифы!$D$15,IF(K41=Тарифы!$B$16,Тарифы!$D$16,""))</f>
        <v/>
      </c>
    </row>
    <row r="45" spans="2:11" x14ac:dyDescent="0.2">
      <c r="C45" s="47" t="s">
        <v>41</v>
      </c>
      <c r="D45" s="54"/>
      <c r="E45" s="55"/>
      <c r="F45" s="55"/>
      <c r="G45" s="55"/>
      <c r="H45" s="55"/>
      <c r="I45" s="65"/>
      <c r="J45" s="65"/>
      <c r="K45" s="66"/>
    </row>
    <row r="46" spans="2:11" x14ac:dyDescent="0.2">
      <c r="C46" s="59" t="s">
        <v>6</v>
      </c>
      <c r="D46" s="60"/>
      <c r="E46" s="61"/>
      <c r="F46" s="62"/>
      <c r="G46" s="62"/>
      <c r="H46" s="63"/>
      <c r="I46" s="101" t="s">
        <v>85</v>
      </c>
      <c r="J46" s="103" t="s">
        <v>60</v>
      </c>
      <c r="K46" s="83" t="str">
        <f>IF(K42="","",IF(K44="","",K44*K42))</f>
        <v/>
      </c>
    </row>
    <row r="47" spans="2:11" x14ac:dyDescent="0.2">
      <c r="C47" s="59" t="s">
        <v>7</v>
      </c>
      <c r="D47" s="60"/>
      <c r="E47" s="61"/>
      <c r="F47" s="62"/>
      <c r="G47" s="62"/>
      <c r="H47" s="63"/>
      <c r="I47" s="102"/>
      <c r="J47" s="103"/>
      <c r="K47" s="83" t="str">
        <f>IF(K42="","",IF(K44="","",ROUND(K46*1.18,5)))</f>
        <v/>
      </c>
    </row>
    <row r="48" spans="2:11" ht="15" x14ac:dyDescent="0.25">
      <c r="C48" s="75" t="s">
        <v>66</v>
      </c>
      <c r="D48" s="76"/>
      <c r="E48" s="76"/>
      <c r="F48" s="76"/>
      <c r="G48" s="76"/>
      <c r="H48" s="76"/>
      <c r="I48" s="76"/>
      <c r="J48" s="76"/>
      <c r="K48" s="78"/>
    </row>
    <row r="49" spans="3:11" x14ac:dyDescent="0.2">
      <c r="C49" s="47" t="s">
        <v>12</v>
      </c>
      <c r="D49" s="53"/>
      <c r="E49" s="54"/>
      <c r="F49" s="55"/>
      <c r="G49" s="55"/>
      <c r="H49" s="56"/>
      <c r="I49" s="52" t="s">
        <v>14</v>
      </c>
      <c r="J49" s="52" t="s">
        <v>35</v>
      </c>
      <c r="K49" s="96"/>
    </row>
    <row r="50" spans="3:11" ht="15.75" x14ac:dyDescent="0.3">
      <c r="C50" s="47" t="s">
        <v>13</v>
      </c>
      <c r="D50" s="53"/>
      <c r="E50" s="54"/>
      <c r="F50" s="55"/>
      <c r="G50" s="55"/>
      <c r="H50" s="56"/>
      <c r="I50" s="52" t="s">
        <v>15</v>
      </c>
      <c r="J50" s="79" t="s">
        <v>61</v>
      </c>
      <c r="K50" s="97"/>
    </row>
    <row r="51" spans="3:11" x14ac:dyDescent="0.2">
      <c r="C51" s="47" t="s">
        <v>42</v>
      </c>
      <c r="D51" s="53"/>
      <c r="E51" s="54"/>
      <c r="F51" s="55"/>
      <c r="G51" s="55"/>
      <c r="H51" s="56"/>
      <c r="I51" s="57"/>
      <c r="J51" s="57"/>
      <c r="K51" s="58"/>
    </row>
    <row r="52" spans="3:11" ht="15.75" x14ac:dyDescent="0.2">
      <c r="C52" s="59" t="s">
        <v>6</v>
      </c>
      <c r="D52" s="60"/>
      <c r="E52" s="61"/>
      <c r="F52" s="62"/>
      <c r="G52" s="62"/>
      <c r="H52" s="63"/>
      <c r="I52" s="80" t="s">
        <v>16</v>
      </c>
      <c r="J52" s="81" t="s">
        <v>64</v>
      </c>
      <c r="K52" s="82" t="str">
        <f>IF(K49=Тарифы!$B$15,Тарифы!$D$15,IF(K49=Тарифы!$B$16,Тарифы!$D$16,""))</f>
        <v/>
      </c>
    </row>
    <row r="53" spans="3:11" x14ac:dyDescent="0.2">
      <c r="C53" s="47" t="s">
        <v>40</v>
      </c>
      <c r="D53" s="54"/>
      <c r="E53" s="55"/>
      <c r="F53" s="55"/>
      <c r="G53" s="55"/>
      <c r="H53" s="55"/>
      <c r="I53" s="65"/>
      <c r="J53" s="65"/>
      <c r="K53" s="66"/>
    </row>
    <row r="54" spans="3:11" x14ac:dyDescent="0.2">
      <c r="C54" s="59" t="s">
        <v>6</v>
      </c>
      <c r="D54" s="60"/>
      <c r="E54" s="61"/>
      <c r="F54" s="62"/>
      <c r="G54" s="62"/>
      <c r="H54" s="63"/>
      <c r="I54" s="101" t="s">
        <v>8</v>
      </c>
      <c r="J54" s="103" t="s">
        <v>60</v>
      </c>
      <c r="K54" s="83" t="str">
        <f>IF(K50="","",IF(K52="","",K52*K50))</f>
        <v/>
      </c>
    </row>
    <row r="55" spans="3:11" x14ac:dyDescent="0.2">
      <c r="C55" s="59" t="s">
        <v>7</v>
      </c>
      <c r="D55" s="60"/>
      <c r="E55" s="61"/>
      <c r="F55" s="62"/>
      <c r="G55" s="62"/>
      <c r="H55" s="63"/>
      <c r="I55" s="102"/>
      <c r="J55" s="103"/>
      <c r="K55" s="83" t="str">
        <f>IF(K50="","",IF(K52="","",ROUND(K54*1.18,5)))</f>
        <v/>
      </c>
    </row>
    <row r="56" spans="3:11" ht="15" x14ac:dyDescent="0.25">
      <c r="C56" s="75" t="s">
        <v>67</v>
      </c>
      <c r="D56" s="76"/>
      <c r="E56" s="76"/>
      <c r="F56" s="76"/>
      <c r="G56" s="76"/>
      <c r="H56" s="76"/>
      <c r="I56" s="76"/>
      <c r="J56" s="76"/>
      <c r="K56" s="78"/>
    </row>
    <row r="57" spans="3:11" x14ac:dyDescent="0.2">
      <c r="C57" s="47" t="s">
        <v>12</v>
      </c>
      <c r="D57" s="53"/>
      <c r="E57" s="54"/>
      <c r="F57" s="55"/>
      <c r="G57" s="55"/>
      <c r="H57" s="56"/>
      <c r="I57" s="52" t="s">
        <v>14</v>
      </c>
      <c r="J57" s="52" t="s">
        <v>35</v>
      </c>
      <c r="K57" s="96"/>
    </row>
    <row r="58" spans="3:11" ht="15.75" x14ac:dyDescent="0.3">
      <c r="C58" s="47" t="s">
        <v>13</v>
      </c>
      <c r="D58" s="53"/>
      <c r="E58" s="54"/>
      <c r="F58" s="55"/>
      <c r="G58" s="55"/>
      <c r="H58" s="56"/>
      <c r="I58" s="52" t="s">
        <v>15</v>
      </c>
      <c r="J58" s="79" t="s">
        <v>61</v>
      </c>
      <c r="K58" s="97"/>
    </row>
    <row r="59" spans="3:11" x14ac:dyDescent="0.2">
      <c r="C59" s="47" t="s">
        <v>42</v>
      </c>
      <c r="D59" s="53"/>
      <c r="E59" s="54"/>
      <c r="F59" s="55"/>
      <c r="G59" s="55"/>
      <c r="H59" s="56"/>
      <c r="I59" s="57"/>
      <c r="J59" s="57"/>
      <c r="K59" s="58"/>
    </row>
    <row r="60" spans="3:11" ht="15.75" x14ac:dyDescent="0.2">
      <c r="C60" s="59" t="s">
        <v>6</v>
      </c>
      <c r="D60" s="60"/>
      <c r="E60" s="61"/>
      <c r="F60" s="62"/>
      <c r="G60" s="62"/>
      <c r="H60" s="63"/>
      <c r="I60" s="80" t="s">
        <v>16</v>
      </c>
      <c r="J60" s="81" t="s">
        <v>64</v>
      </c>
      <c r="K60" s="82" t="str">
        <f>IF(K57=Тарифы!$B$15,Тарифы!$D$15,IF(K57=Тарифы!$B$16,Тарифы!$D$16,""))</f>
        <v/>
      </c>
    </row>
    <row r="61" spans="3:11" x14ac:dyDescent="0.2">
      <c r="C61" s="47" t="s">
        <v>39</v>
      </c>
      <c r="D61" s="54"/>
      <c r="E61" s="55"/>
      <c r="F61" s="55"/>
      <c r="G61" s="55"/>
      <c r="H61" s="55"/>
      <c r="I61" s="65"/>
      <c r="J61" s="65"/>
      <c r="K61" s="66"/>
    </row>
    <row r="62" spans="3:11" x14ac:dyDescent="0.2">
      <c r="C62" s="59" t="s">
        <v>6</v>
      </c>
      <c r="D62" s="60"/>
      <c r="E62" s="61"/>
      <c r="F62" s="62"/>
      <c r="G62" s="62"/>
      <c r="H62" s="63"/>
      <c r="I62" s="101" t="s">
        <v>8</v>
      </c>
      <c r="J62" s="103" t="s">
        <v>60</v>
      </c>
      <c r="K62" s="83" t="str">
        <f>IF(K58="","",IF(K60="","",K60*K58))</f>
        <v/>
      </c>
    </row>
    <row r="63" spans="3:11" x14ac:dyDescent="0.2">
      <c r="C63" s="59" t="s">
        <v>7</v>
      </c>
      <c r="D63" s="60"/>
      <c r="E63" s="61"/>
      <c r="F63" s="62"/>
      <c r="G63" s="62"/>
      <c r="H63" s="63"/>
      <c r="I63" s="102"/>
      <c r="J63" s="103"/>
      <c r="K63" s="83" t="str">
        <f>IF(K58="","",IF(K60="","",ROUND(K62*1.18,5)))</f>
        <v/>
      </c>
    </row>
    <row r="64" spans="3:11" ht="15" x14ac:dyDescent="0.25">
      <c r="C64" s="75" t="s">
        <v>36</v>
      </c>
      <c r="D64" s="76"/>
      <c r="E64" s="76"/>
      <c r="F64" s="76"/>
      <c r="G64" s="76"/>
      <c r="H64" s="76"/>
      <c r="I64" s="76"/>
      <c r="J64" s="76"/>
      <c r="K64" s="78"/>
    </row>
    <row r="65" spans="2:11" x14ac:dyDescent="0.2">
      <c r="C65" s="59" t="s">
        <v>6</v>
      </c>
      <c r="D65" s="60"/>
      <c r="E65" s="61"/>
      <c r="F65" s="62"/>
      <c r="G65" s="62"/>
      <c r="H65" s="63"/>
      <c r="I65" s="101" t="s">
        <v>8</v>
      </c>
      <c r="J65" s="103" t="s">
        <v>62</v>
      </c>
      <c r="K65" s="67" t="str">
        <f>IF(SUM(K46,K54,K62)=0,"",SUM(K46,K54,K62))</f>
        <v/>
      </c>
    </row>
    <row r="66" spans="2:11" ht="15" thickBot="1" x14ac:dyDescent="0.25">
      <c r="C66" s="68" t="s">
        <v>7</v>
      </c>
      <c r="D66" s="69"/>
      <c r="E66" s="70"/>
      <c r="F66" s="71"/>
      <c r="G66" s="71"/>
      <c r="H66" s="72"/>
      <c r="I66" s="104"/>
      <c r="J66" s="101"/>
      <c r="K66" s="73" t="str">
        <f>IF(SUM(K47,K55,K63)=0,"",SUM(K47,K55,K63))</f>
        <v/>
      </c>
    </row>
    <row r="67" spans="2:11" ht="18" x14ac:dyDescent="0.25">
      <c r="B67" s="22"/>
      <c r="C67" s="84" t="s">
        <v>2</v>
      </c>
      <c r="D67" s="85"/>
      <c r="E67" s="85"/>
      <c r="F67" s="85"/>
      <c r="G67" s="85"/>
      <c r="H67" s="86"/>
      <c r="I67" s="86"/>
      <c r="J67" s="86"/>
      <c r="K67" s="87"/>
    </row>
    <row r="68" spans="2:11" ht="15" x14ac:dyDescent="0.2">
      <c r="C68" s="59" t="s">
        <v>6</v>
      </c>
      <c r="D68" s="60"/>
      <c r="E68" s="61"/>
      <c r="F68" s="62"/>
      <c r="G68" s="62"/>
      <c r="H68" s="63"/>
      <c r="I68" s="101" t="s">
        <v>8</v>
      </c>
      <c r="J68" s="105" t="s">
        <v>63</v>
      </c>
      <c r="K68" s="88" t="str">
        <f>IF(K37="",IF(K65="","",K65),IF(K65="",K37,K37+K65))</f>
        <v/>
      </c>
    </row>
    <row r="69" spans="2:11" ht="15.75" thickBot="1" x14ac:dyDescent="0.25">
      <c r="C69" s="89" t="s">
        <v>7</v>
      </c>
      <c r="D69" s="90"/>
      <c r="E69" s="91"/>
      <c r="F69" s="92"/>
      <c r="G69" s="92"/>
      <c r="H69" s="93"/>
      <c r="I69" s="104"/>
      <c r="J69" s="106"/>
      <c r="K69" s="94" t="str">
        <f>IF(K38="",IF(K66="","",K66),IF(K66="",K38,K38+K66))</f>
        <v/>
      </c>
    </row>
    <row r="70" spans="2:11" ht="6.75" customHeight="1" x14ac:dyDescent="0.2"/>
    <row r="71" spans="2:11" ht="15.75" thickBot="1" x14ac:dyDescent="0.3">
      <c r="B71" s="22" t="s">
        <v>86</v>
      </c>
    </row>
    <row r="72" spans="2:11" x14ac:dyDescent="0.2">
      <c r="C72" s="110" t="s">
        <v>87</v>
      </c>
      <c r="D72" s="111"/>
      <c r="E72" s="111"/>
      <c r="F72" s="111"/>
      <c r="G72" s="111"/>
      <c r="H72" s="111"/>
      <c r="I72" s="111"/>
      <c r="J72" s="111"/>
      <c r="K72" s="112" t="str">
        <f>IF(K37="","Не выполнено!","Выполнено!")</f>
        <v>Не выполнено!</v>
      </c>
    </row>
    <row r="73" spans="2:11" x14ac:dyDescent="0.2">
      <c r="C73" s="113" t="s">
        <v>88</v>
      </c>
      <c r="D73" s="114"/>
      <c r="E73" s="114"/>
      <c r="F73" s="114"/>
      <c r="G73" s="114"/>
      <c r="H73" s="114"/>
      <c r="I73" s="114"/>
      <c r="J73" s="114"/>
      <c r="K73" s="115" t="str">
        <f>IF(K65="","Не выполнено!","Выполнено!")</f>
        <v>Не выполнено!</v>
      </c>
    </row>
    <row r="74" spans="2:11" ht="15" thickBot="1" x14ac:dyDescent="0.25">
      <c r="C74" s="116" t="s">
        <v>94</v>
      </c>
      <c r="D74" s="117"/>
      <c r="E74" s="117"/>
      <c r="F74" s="117"/>
      <c r="G74" s="117"/>
      <c r="H74" s="117"/>
      <c r="I74" s="117"/>
      <c r="J74" s="117"/>
      <c r="K74" s="118" t="str">
        <f>IF(K33&gt;250,"Не выполнено!","Выполнено!")</f>
        <v>Выполнено!</v>
      </c>
    </row>
  </sheetData>
  <sheetProtection sheet="1" objects="1" scenarios="1"/>
  <mergeCells count="25">
    <mergeCell ref="A6:K6"/>
    <mergeCell ref="A1:K1"/>
    <mergeCell ref="A2:K2"/>
    <mergeCell ref="A3:K3"/>
    <mergeCell ref="A4:K4"/>
    <mergeCell ref="A5:K5"/>
    <mergeCell ref="I54:I55"/>
    <mergeCell ref="J54:J55"/>
    <mergeCell ref="C10:K10"/>
    <mergeCell ref="C18:K18"/>
    <mergeCell ref="E19:K19"/>
    <mergeCell ref="E20:K20"/>
    <mergeCell ref="E21:K21"/>
    <mergeCell ref="E22:K22"/>
    <mergeCell ref="E23:K23"/>
    <mergeCell ref="I37:I38"/>
    <mergeCell ref="J37:J38"/>
    <mergeCell ref="I46:I47"/>
    <mergeCell ref="J46:J47"/>
    <mergeCell ref="I62:I63"/>
    <mergeCell ref="J62:J63"/>
    <mergeCell ref="I65:I66"/>
    <mergeCell ref="J65:J66"/>
    <mergeCell ref="I68:I69"/>
    <mergeCell ref="J68:J69"/>
  </mergeCells>
  <conditionalFormatting sqref="K72:K73">
    <cfRule type="containsText" dxfId="3" priority="3" operator="containsText" text="Не выполнено!">
      <formula>NOT(ISERROR(SEARCH("Не выполнено!",K72)))</formula>
    </cfRule>
    <cfRule type="containsText" dxfId="2" priority="4" operator="containsText" text="Выполнено!">
      <formula>NOT(ISERROR(SEARCH("Выполнено!",K72)))</formula>
    </cfRule>
  </conditionalFormatting>
  <conditionalFormatting sqref="K74">
    <cfRule type="containsText" dxfId="1" priority="1" operator="containsText" text="Не выполнено!">
      <formula>NOT(ISERROR(SEARCH("Не выполнено!",K74)))</formula>
    </cfRule>
    <cfRule type="containsText" dxfId="0" priority="2" operator="containsText" text="Выполнено!">
      <formula>NOT(ISERROR(SEARCH("Выполнено!",K74)))</formula>
    </cfRule>
  </conditionalFormatting>
  <dataValidations count="1">
    <dataValidation type="decimal" operator="greaterThanOrEqual" allowBlank="1" showInputMessage="1" showErrorMessage="1" error="значение ячейки должно быть положительным" sqref="K33 K42 K50 K58">
      <formula1>0</formula1>
    </dataValidation>
  </dataValidations>
  <hyperlinks>
    <hyperlink ref="C14" r:id="rId1"/>
  </hyperlinks>
  <pageMargins left="0.78740157480314965" right="0.39370078740157483" top="0.59055118110236227" bottom="0.59055118110236227" header="0.31496062992125984" footer="0.31496062992125984"/>
  <pageSetup paperSize="9" scale="63" orientation="portrait" blackAndWhite="1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выберите значение из выпадающего списка" prompt="выберите значение из выпадающего списка">
          <x14:formula1>
            <xm:f>Тарифы!$B$15:$B$16</xm:f>
          </x14:formula1>
          <xm:sqref>K57</xm:sqref>
        </x14:dataValidation>
        <x14:dataValidation type="list" allowBlank="1" showInputMessage="1" showErrorMessage="1" error="выберите значение из выпадающего списка" prompt="выберите значение из выпадающего списка">
          <x14:formula1>
            <xm:f>Тарифы!$B$15:$B$16</xm:f>
          </x14:formula1>
          <xm:sqref>K41</xm:sqref>
        </x14:dataValidation>
        <x14:dataValidation type="list" allowBlank="1" showInputMessage="1" showErrorMessage="1" error="выберите значение из выпадающего списка" prompt="выберите значение из выпадающего списка">
          <x14:formula1>
            <xm:f>Тарифы!$B$15:$B$16</xm:f>
          </x14:formula1>
          <xm:sqref>K49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7"/>
  <sheetViews>
    <sheetView showGridLines="0" zoomScaleNormal="100" workbookViewId="0">
      <selection activeCell="J14" sqref="J14"/>
    </sheetView>
  </sheetViews>
  <sheetFormatPr defaultRowHeight="15" x14ac:dyDescent="0.25"/>
  <cols>
    <col min="1" max="1" width="6.28515625" style="1" customWidth="1"/>
    <col min="2" max="2" width="78.28515625" style="1" customWidth="1"/>
    <col min="3" max="3" width="14.85546875" style="1" customWidth="1"/>
    <col min="4" max="4" width="15.7109375" style="1" bestFit="1" customWidth="1"/>
    <col min="5" max="16384" width="9.140625" style="1"/>
  </cols>
  <sheetData>
    <row r="1" spans="1:4" ht="16.5" x14ac:dyDescent="0.25">
      <c r="A1" s="2" t="s">
        <v>73</v>
      </c>
      <c r="B1" s="3"/>
      <c r="C1" s="3"/>
      <c r="D1" s="3"/>
    </row>
    <row r="2" spans="1:4" ht="8.25" customHeight="1" x14ac:dyDescent="0.25">
      <c r="A2" s="4"/>
      <c r="B2" s="5"/>
      <c r="C2" s="5"/>
      <c r="D2" s="5"/>
    </row>
    <row r="3" spans="1:4" x14ac:dyDescent="0.25">
      <c r="B3" s="9" t="s">
        <v>81</v>
      </c>
      <c r="C3" s="10" t="s">
        <v>4</v>
      </c>
      <c r="D3" s="11" t="s">
        <v>72</v>
      </c>
    </row>
    <row r="4" spans="1:4" x14ac:dyDescent="0.25">
      <c r="B4" s="14" t="s">
        <v>74</v>
      </c>
      <c r="C4" s="15"/>
      <c r="D4" s="16"/>
    </row>
    <row r="5" spans="1:4" ht="30" x14ac:dyDescent="0.25">
      <c r="B5" s="6" t="s">
        <v>48</v>
      </c>
      <c r="C5" s="12" t="s">
        <v>75</v>
      </c>
      <c r="D5" s="137">
        <v>3.39</v>
      </c>
    </row>
    <row r="6" spans="1:4" ht="30" x14ac:dyDescent="0.25">
      <c r="B6" s="6" t="s">
        <v>55</v>
      </c>
      <c r="C6" s="12" t="s">
        <v>24</v>
      </c>
      <c r="D6" s="137"/>
    </row>
    <row r="7" spans="1:4" x14ac:dyDescent="0.25">
      <c r="B7" s="7" t="s">
        <v>56</v>
      </c>
      <c r="C7" s="12" t="s">
        <v>76</v>
      </c>
      <c r="D7" s="137">
        <v>3124.76</v>
      </c>
    </row>
    <row r="8" spans="1:4" x14ac:dyDescent="0.25">
      <c r="B8" s="7" t="s">
        <v>69</v>
      </c>
      <c r="C8" s="12" t="s">
        <v>76</v>
      </c>
      <c r="D8" s="137">
        <v>3183.95</v>
      </c>
    </row>
    <row r="9" spans="1:4" x14ac:dyDescent="0.25">
      <c r="B9" s="7" t="s">
        <v>70</v>
      </c>
      <c r="C9" s="12" t="s">
        <v>76</v>
      </c>
      <c r="D9" s="137">
        <v>3224.33</v>
      </c>
    </row>
    <row r="10" spans="1:4" x14ac:dyDescent="0.25">
      <c r="B10" s="7" t="s">
        <v>80</v>
      </c>
      <c r="C10" s="12" t="s">
        <v>76</v>
      </c>
      <c r="D10" s="137">
        <v>3830.1</v>
      </c>
    </row>
    <row r="11" spans="1:4" x14ac:dyDescent="0.25">
      <c r="B11" s="8" t="s">
        <v>71</v>
      </c>
      <c r="C11" s="13" t="s">
        <v>76</v>
      </c>
      <c r="D11" s="138">
        <v>4023.53</v>
      </c>
    </row>
    <row r="12" spans="1:4" x14ac:dyDescent="0.25">
      <c r="B12" s="14" t="s">
        <v>79</v>
      </c>
      <c r="C12" s="15"/>
      <c r="D12" s="139"/>
    </row>
    <row r="13" spans="1:4" ht="30" x14ac:dyDescent="0.25">
      <c r="B13" s="6" t="s">
        <v>77</v>
      </c>
      <c r="C13" s="12" t="s">
        <v>75</v>
      </c>
      <c r="D13" s="137">
        <v>7.38</v>
      </c>
    </row>
    <row r="14" spans="1:4" ht="30" x14ac:dyDescent="0.25">
      <c r="B14" s="6" t="s">
        <v>78</v>
      </c>
      <c r="C14" s="12" t="s">
        <v>24</v>
      </c>
      <c r="D14" s="137"/>
    </row>
    <row r="15" spans="1:4" x14ac:dyDescent="0.25">
      <c r="B15" s="7" t="s">
        <v>80</v>
      </c>
      <c r="C15" s="12" t="s">
        <v>76</v>
      </c>
      <c r="D15" s="137">
        <v>4203.26</v>
      </c>
    </row>
    <row r="16" spans="1:4" x14ac:dyDescent="0.25">
      <c r="B16" s="8" t="s">
        <v>71</v>
      </c>
      <c r="C16" s="13" t="s">
        <v>76</v>
      </c>
      <c r="D16" s="138">
        <v>4416.3599999999997</v>
      </c>
    </row>
    <row r="17" spans="4:4" x14ac:dyDescent="0.25">
      <c r="D17" s="140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Водоснабжение</vt:lpstr>
      <vt:lpstr>Водоотведение</vt:lpstr>
      <vt:lpstr>Тарифы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Кабанов Александр Иванович</cp:lastModifiedBy>
  <cp:lastPrinted>2019-09-17T09:00:00Z</cp:lastPrinted>
  <dcterms:created xsi:type="dcterms:W3CDTF">2017-08-30T04:19:08Z</dcterms:created>
  <dcterms:modified xsi:type="dcterms:W3CDTF">2019-09-17T09:01:16Z</dcterms:modified>
</cp:coreProperties>
</file>